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95" yWindow="360" windowWidth="14955" windowHeight="11460" tabRatio="937" activeTab="11"/>
  </bookViews>
  <sheets>
    <sheet name="Форма 1.1" sheetId="1" r:id="rId1"/>
    <sheet name="Форма 1.2" sheetId="2" r:id="rId2"/>
    <sheet name="Форма 1.4" sheetId="20" r:id="rId3"/>
    <sheet name="Форма 6.1" sheetId="21" r:id="rId4"/>
    <sheet name="Форма 6.2" sheetId="15" r:id="rId5"/>
    <sheet name="Форма 6.3" sheetId="17" r:id="rId6"/>
    <sheet name="Форма 6.4" sheetId="7" r:id="rId7"/>
    <sheet name="Форма 7.1" sheetId="8" r:id="rId8"/>
    <sheet name="Форма 7.2" sheetId="9" r:id="rId9"/>
    <sheet name="Форма 8.1" sheetId="25" r:id="rId10"/>
    <sheet name="Форма 8.2" sheetId="22" r:id="rId11"/>
    <sheet name="Форма 8.3" sheetId="24" r:id="rId12"/>
  </sheets>
  <externalReferences>
    <externalReference r:id="rId13"/>
  </externalReferences>
  <definedNames>
    <definedName name="_xlnm.Print_Titles" localSheetId="3">'Форма 6.1'!$20:$20</definedName>
    <definedName name="_xlnm.Print_Titles" localSheetId="4">'Форма 6.2'!$9:$9</definedName>
    <definedName name="_xlnm.Print_Titles" localSheetId="5">'Форма 6.3'!$9:$9</definedName>
    <definedName name="_xlnm.Print_Area" localSheetId="0">'Форма 1.1'!$A$1:$FE$36</definedName>
    <definedName name="_xlnm.Print_Area" localSheetId="1">'Форма 1.2'!$A$1:$DX$14</definedName>
    <definedName name="_xlnm.Print_Area" localSheetId="2">'Форма 1.4'!$A$1:$FE$20</definedName>
    <definedName name="_xlnm.Print_Area" localSheetId="3">'Форма 6.1'!$A$1:$DD$59</definedName>
    <definedName name="_xlnm.Print_Area" localSheetId="4">'Форма 6.2'!$A$1:$DD$50</definedName>
    <definedName name="_xlnm.Print_Area" localSheetId="5">'Форма 6.3'!$A$1:$DD$54</definedName>
    <definedName name="_xlnm.Print_Area" localSheetId="6">'Форма 6.4'!$A$1:$DH$62</definedName>
    <definedName name="_xlnm.Print_Area" localSheetId="7">'Форма 7.1'!$A$1:$FE$22</definedName>
    <definedName name="_xlnm.Print_Area" localSheetId="8">'Форма 7.2'!$A$1:$DG$12</definedName>
    <definedName name="_xlnm.Print_Area" localSheetId="11">'Форма 8.3'!$A$1:$BL$49</definedName>
  </definedNames>
  <calcPr calcId="145621"/>
</workbook>
</file>

<file path=xl/calcChain.xml><?xml version="1.0" encoding="utf-8"?>
<calcChain xmlns="http://schemas.openxmlformats.org/spreadsheetml/2006/main">
  <c r="AN40" i="24" l="1"/>
  <c r="AN35" i="24"/>
  <c r="DJ20" i="8" l="1"/>
  <c r="V105" i="25"/>
  <c r="K105" i="25"/>
  <c r="K104" i="25"/>
  <c r="V104" i="25"/>
  <c r="A105" i="25"/>
  <c r="A104" i="25"/>
  <c r="U67" i="25"/>
  <c r="V67" i="25" s="1"/>
  <c r="P67" i="25"/>
  <c r="U66" i="25"/>
  <c r="Y66" i="25" s="1"/>
  <c r="AB66" i="25" s="1"/>
  <c r="P66" i="25"/>
  <c r="U65" i="25"/>
  <c r="V65" i="25" s="1"/>
  <c r="P65" i="25"/>
  <c r="AF45" i="25"/>
  <c r="AE45" i="25"/>
  <c r="U45" i="25"/>
  <c r="V45" i="25" s="1"/>
  <c r="P45" i="25"/>
  <c r="AF44" i="25"/>
  <c r="AE44" i="25"/>
  <c r="U44" i="25"/>
  <c r="V44" i="25" s="1"/>
  <c r="P44" i="25"/>
  <c r="AF43" i="25"/>
  <c r="AE43" i="25"/>
  <c r="U43" i="25"/>
  <c r="Y43" i="25" s="1"/>
  <c r="AB43" i="25" s="1"/>
  <c r="P43" i="25"/>
  <c r="AF42" i="25"/>
  <c r="AE42" i="25"/>
  <c r="U42" i="25"/>
  <c r="V42" i="25" s="1"/>
  <c r="P42" i="25"/>
  <c r="AF41" i="25"/>
  <c r="AE41" i="25"/>
  <c r="U41" i="25"/>
  <c r="V41" i="25" s="1"/>
  <c r="P41" i="25"/>
  <c r="AF40" i="25"/>
  <c r="AE40" i="25"/>
  <c r="U40" i="25"/>
  <c r="V40" i="25" s="1"/>
  <c r="P40" i="25"/>
  <c r="AF39" i="25"/>
  <c r="AE39" i="25"/>
  <c r="U39" i="25"/>
  <c r="Y39" i="25" s="1"/>
  <c r="AB39" i="25" s="1"/>
  <c r="P39" i="25"/>
  <c r="Y45" i="25" l="1"/>
  <c r="AB45" i="25" s="1"/>
  <c r="Y41" i="25"/>
  <c r="AB41" i="25" s="1"/>
  <c r="V66" i="25"/>
  <c r="Y42" i="25"/>
  <c r="AB42" i="25" s="1"/>
  <c r="Y65" i="25"/>
  <c r="AB65" i="25" s="1"/>
  <c r="Y40" i="25"/>
  <c r="AB40" i="25" s="1"/>
  <c r="V43" i="25"/>
  <c r="Y44" i="25"/>
  <c r="AB44" i="25" s="1"/>
  <c r="Y67" i="25"/>
  <c r="AB67" i="25" s="1"/>
  <c r="V39" i="25"/>
  <c r="CR10" i="15"/>
  <c r="CR47" i="15" s="1"/>
  <c r="CG56" i="7"/>
  <c r="A10" i="24"/>
  <c r="W48" i="24"/>
  <c r="A48" i="24"/>
  <c r="DO11" i="20"/>
  <c r="DO14" i="20" s="1"/>
  <c r="CZ11" i="20"/>
  <c r="CZ14" i="20" s="1"/>
  <c r="CR21" i="21"/>
  <c r="CI6" i="9"/>
  <c r="DJ20" i="9"/>
  <c r="DJ16" i="9"/>
  <c r="DJ19" i="9" s="1"/>
  <c r="DJ22" i="9" s="1"/>
  <c r="AU49" i="17"/>
  <c r="CR49" i="21"/>
  <c r="CR46" i="21"/>
  <c r="CR33" i="21"/>
  <c r="A12" i="2"/>
  <c r="CK11" i="20"/>
  <c r="CK14" i="20"/>
  <c r="BI27" i="7"/>
  <c r="BU27" i="7"/>
  <c r="CG27" i="7" s="1"/>
  <c r="BF12" i="15" s="1"/>
  <c r="BR12" i="15" s="1"/>
  <c r="CV7" i="2"/>
  <c r="CV9" i="2"/>
  <c r="BU56" i="7"/>
  <c r="F49" i="17"/>
  <c r="CR40" i="17"/>
  <c r="CR37" i="17"/>
  <c r="CR27" i="17"/>
  <c r="CR47" i="17" s="1"/>
  <c r="CR12" i="17"/>
  <c r="K4" i="17"/>
  <c r="AU49" i="15"/>
  <c r="F49" i="15"/>
  <c r="CR44" i="15"/>
  <c r="CR37" i="15"/>
  <c r="CR34" i="15"/>
  <c r="CR31" i="15"/>
  <c r="CR28" i="15"/>
  <c r="CR17" i="15"/>
  <c r="K4" i="15"/>
  <c r="AW55" i="7"/>
  <c r="BI55" i="7" s="1"/>
  <c r="BU55" i="7" s="1"/>
  <c r="CG55" i="7" s="1"/>
  <c r="BF44" i="17" s="1"/>
  <c r="AT44" i="17" s="1"/>
  <c r="BI54" i="7"/>
  <c r="BU54" i="7"/>
  <c r="AW53" i="7"/>
  <c r="BI53" i="7" s="1"/>
  <c r="BU53" i="7" s="1"/>
  <c r="CG53" i="7" s="1"/>
  <c r="BF38" i="17" s="1"/>
  <c r="AT38" i="17" s="1"/>
  <c r="AW51" i="7"/>
  <c r="BI51" i="7"/>
  <c r="BU51" i="7" s="1"/>
  <c r="CG51" i="7" s="1"/>
  <c r="BF34" i="17" s="1"/>
  <c r="AT34" i="17" s="1"/>
  <c r="AW50" i="7"/>
  <c r="BI50" i="7" s="1"/>
  <c r="BU50" i="7" s="1"/>
  <c r="CG50" i="7" s="1"/>
  <c r="BF33" i="17" s="1"/>
  <c r="AT33" i="17" s="1"/>
  <c r="AW49" i="7"/>
  <c r="BI49" i="7"/>
  <c r="BU49" i="7" s="1"/>
  <c r="CG49" i="7" s="1"/>
  <c r="BF29" i="17" s="1"/>
  <c r="BR29" i="17" s="1"/>
  <c r="AW47" i="7"/>
  <c r="BI47" i="7" s="1"/>
  <c r="BU47" i="7" s="1"/>
  <c r="CG47" i="7" s="1"/>
  <c r="BF22" i="17" s="1"/>
  <c r="AT22" i="17" s="1"/>
  <c r="AW45" i="7"/>
  <c r="BI45" i="7"/>
  <c r="BU45" i="7" s="1"/>
  <c r="CG45" i="7" s="1"/>
  <c r="BF18" i="17" s="1"/>
  <c r="AT18" i="17" s="1"/>
  <c r="BI43" i="7"/>
  <c r="BU43" i="7" s="1"/>
  <c r="CG43" i="7" s="1"/>
  <c r="BF14" i="17" s="1"/>
  <c r="AT14" i="17" s="1"/>
  <c r="AW40" i="7"/>
  <c r="BI40" i="7" s="1"/>
  <c r="BU40" i="7" s="1"/>
  <c r="CG40" i="7" s="1"/>
  <c r="BF10" i="17" s="1"/>
  <c r="AT10" i="17" s="1"/>
  <c r="AW38" i="7"/>
  <c r="BI38" i="7" s="1"/>
  <c r="BU38" i="7" s="1"/>
  <c r="CG38" i="7" s="1"/>
  <c r="BF45" i="15" s="1"/>
  <c r="AT45" i="15" s="1"/>
  <c r="AW37" i="7"/>
  <c r="BI37" i="7" s="1"/>
  <c r="BU37" i="7" s="1"/>
  <c r="CG37" i="7" s="1"/>
  <c r="BF41" i="15" s="1"/>
  <c r="AT41" i="15" s="1"/>
  <c r="AW36" i="7"/>
  <c r="BI36" i="7" s="1"/>
  <c r="BU36" i="7" s="1"/>
  <c r="CG36" i="7" s="1"/>
  <c r="BF39" i="15" s="1"/>
  <c r="AT39" i="15" s="1"/>
  <c r="BR39" i="15" s="1"/>
  <c r="AW35" i="7"/>
  <c r="BI35" i="7"/>
  <c r="BU35" i="7" s="1"/>
  <c r="CG35" i="7" s="1"/>
  <c r="BF35" i="15" s="1"/>
  <c r="AT35" i="15" s="1"/>
  <c r="AW34" i="7"/>
  <c r="BI34" i="7" s="1"/>
  <c r="BU34" i="7" s="1"/>
  <c r="CG34" i="7" s="1"/>
  <c r="BF32" i="15" s="1"/>
  <c r="AT32" i="15" s="1"/>
  <c r="AW33" i="7"/>
  <c r="BI33" i="7"/>
  <c r="BU33" i="7" s="1"/>
  <c r="CG33" i="7" s="1"/>
  <c r="BF29" i="15" s="1"/>
  <c r="AW32" i="7"/>
  <c r="BI32" i="7" s="1"/>
  <c r="BU32" i="7" s="1"/>
  <c r="CG32" i="7" s="1"/>
  <c r="BF25" i="15" s="1"/>
  <c r="AT25" i="15" s="1"/>
  <c r="AW31" i="7"/>
  <c r="BI31" i="7" s="1"/>
  <c r="BU31" i="7" s="1"/>
  <c r="CG31" i="7" s="1"/>
  <c r="BF24" i="15" s="1"/>
  <c r="AT24" i="15" s="1"/>
  <c r="BR24" i="15" s="1"/>
  <c r="AW30" i="7"/>
  <c r="BI30" i="7"/>
  <c r="BU30" i="7" s="1"/>
  <c r="CG30" i="7" s="1"/>
  <c r="BF23" i="15" s="1"/>
  <c r="AT23" i="15" s="1"/>
  <c r="BR23" i="15" s="1"/>
  <c r="AW29" i="7"/>
  <c r="BI29" i="7" s="1"/>
  <c r="BU29" i="7" s="1"/>
  <c r="CG29" i="7" s="1"/>
  <c r="BF19" i="15" s="1"/>
  <c r="AT19" i="15" s="1"/>
  <c r="AW28" i="7"/>
  <c r="BI28" i="7" s="1"/>
  <c r="BU28" i="7" s="1"/>
  <c r="CG28" i="7" s="1"/>
  <c r="BF14" i="15" s="1"/>
  <c r="BR14" i="15" s="1"/>
  <c r="AW25" i="7"/>
  <c r="BI25" i="7"/>
  <c r="BU25" i="7" s="1"/>
  <c r="CG25" i="7" s="1"/>
  <c r="BF53" i="21" s="1"/>
  <c r="AT53" i="21" s="1"/>
  <c r="BI24" i="7"/>
  <c r="BU24" i="7" s="1"/>
  <c r="CG24" i="7" s="1"/>
  <c r="BF51" i="21" s="1"/>
  <c r="AT51" i="21" s="1"/>
  <c r="BR51" i="21" s="1"/>
  <c r="AW23" i="7"/>
  <c r="BI23" i="7"/>
  <c r="BU23" i="7" s="1"/>
  <c r="CG23" i="7" s="1"/>
  <c r="BF47" i="21" s="1"/>
  <c r="AT47" i="21" s="1"/>
  <c r="AW22" i="7"/>
  <c r="BI22" i="7" s="1"/>
  <c r="BU22" i="7" s="1"/>
  <c r="CG22" i="7" s="1"/>
  <c r="BF44" i="21" s="1"/>
  <c r="AT44" i="21" s="1"/>
  <c r="BR44" i="21" s="1"/>
  <c r="AW21" i="7"/>
  <c r="BI21" i="7" s="1"/>
  <c r="BU21" i="7" s="1"/>
  <c r="CG21" i="7" s="1"/>
  <c r="BF42" i="21" s="1"/>
  <c r="AT42" i="21" s="1"/>
  <c r="BR42" i="21" s="1"/>
  <c r="AW20" i="7"/>
  <c r="BI20" i="7" s="1"/>
  <c r="BU20" i="7" s="1"/>
  <c r="CG20" i="7" s="1"/>
  <c r="BF39" i="21" s="1"/>
  <c r="AT39" i="21" s="1"/>
  <c r="AW19" i="7"/>
  <c r="BI19" i="7"/>
  <c r="BU19" i="7" s="1"/>
  <c r="CG19" i="7" s="1"/>
  <c r="BF37" i="21" s="1"/>
  <c r="AT37" i="21" s="1"/>
  <c r="AW18" i="7"/>
  <c r="BI18" i="7" s="1"/>
  <c r="BU18" i="7" s="1"/>
  <c r="CG18" i="7" s="1"/>
  <c r="BF35" i="21" s="1"/>
  <c r="AT35" i="21" s="1"/>
  <c r="BR35" i="21" s="1"/>
  <c r="AW15" i="7"/>
  <c r="BI15" i="7" s="1"/>
  <c r="BU15" i="7" s="1"/>
  <c r="CG15" i="7" s="1"/>
  <c r="BF29" i="21" s="1"/>
  <c r="AT29" i="21" s="1"/>
  <c r="BI17" i="7"/>
  <c r="BU17" i="7" s="1"/>
  <c r="CG17" i="7" s="1"/>
  <c r="BF31" i="21" s="1"/>
  <c r="AT31" i="21" s="1"/>
  <c r="AW14" i="7"/>
  <c r="BI14" i="7" s="1"/>
  <c r="BU14" i="7" s="1"/>
  <c r="CG14" i="7" s="1"/>
  <c r="BF28" i="21" s="1"/>
  <c r="BI52" i="7"/>
  <c r="BI48" i="7"/>
  <c r="BU48" i="7" s="1"/>
  <c r="CG48" i="7" s="1"/>
  <c r="BF24" i="17" s="1"/>
  <c r="BI46" i="7"/>
  <c r="BU46" i="7" s="1"/>
  <c r="CG46" i="7" s="1"/>
  <c r="BF20" i="17" s="1"/>
  <c r="AT20" i="17" s="1"/>
  <c r="BI44" i="7"/>
  <c r="BU44" i="7" s="1"/>
  <c r="CG44" i="7" s="1"/>
  <c r="BF16" i="17" s="1"/>
  <c r="AT16" i="17" s="1"/>
  <c r="BI16" i="7"/>
  <c r="BU16" i="7"/>
  <c r="CG16" i="7" s="1"/>
  <c r="BF30" i="21" s="1"/>
  <c r="AT30" i="21" s="1"/>
  <c r="BI13" i="7"/>
  <c r="BU13" i="7"/>
  <c r="AT11" i="9"/>
  <c r="D11" i="9"/>
  <c r="AU61" i="7"/>
  <c r="F61" i="7"/>
  <c r="BD12" i="2"/>
  <c r="K6" i="7"/>
  <c r="AW56" i="7"/>
  <c r="BI56" i="7" s="1"/>
  <c r="BF35" i="17"/>
  <c r="CG13" i="7"/>
  <c r="BF23" i="21" s="1"/>
  <c r="AT23" i="21" s="1"/>
  <c r="BR23" i="21" s="1"/>
  <c r="CG54" i="7"/>
  <c r="BF42" i="17" s="1"/>
  <c r="AT42" i="17" s="1"/>
  <c r="CR56" i="21"/>
  <c r="CI16" i="20" l="1"/>
  <c r="BF25" i="21"/>
  <c r="AT28" i="21"/>
  <c r="AT25" i="21" s="1"/>
  <c r="CV10" i="2"/>
  <c r="DJ14" i="8" s="1"/>
  <c r="CX16" i="20" l="1"/>
  <c r="DM16" i="20" s="1"/>
  <c r="DJ16" i="8"/>
  <c r="DJ22" i="8" s="1"/>
  <c r="CI7" i="9"/>
  <c r="BR25" i="21"/>
  <c r="CI10" i="20"/>
  <c r="CX10" i="20" s="1"/>
  <c r="DM10" i="20" s="1"/>
  <c r="CI8" i="9" l="1"/>
  <c r="CI9" i="9" s="1"/>
</calcChain>
</file>

<file path=xl/sharedStrings.xml><?xml version="1.0" encoding="utf-8"?>
<sst xmlns="http://schemas.openxmlformats.org/spreadsheetml/2006/main" count="1341" uniqueCount="708">
  <si>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</si>
  <si>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</si>
  <si>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</si>
  <si>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</si>
  <si>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</si>
  <si>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</si>
  <si>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</si>
  <si>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</si>
  <si>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</si>
  <si>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электросетевой организации за </t>
  </si>
  <si>
    <t xml:space="preserve"> год</t>
  </si>
  <si>
    <t>Образец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</si>
  <si>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</si>
  <si>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</si>
  <si>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</si>
  <si>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</si>
  <si>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</si>
  <si>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</si>
  <si>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</si>
  <si>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</si>
  <si>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</si>
  <si>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</si>
  <si>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</si>
  <si>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</si>
  <si>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</si>
  <si>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</si>
  <si>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(год)</t>
  </si>
  <si>
    <t>ИСПОЛЬЗУЕМЫЕ ДЛЯ РАСЧЕТА ЗНАЧЕНИЯ ПОКАЗАТЕЛЯ УРОВНЯ КАЧЕСТВА</t>
  </si>
  <si>
    <t>(наименование территориальной сетевой организации)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</si>
  <si>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</si>
  <si>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</si>
  <si>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</si>
  <si>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</si>
  <si>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</si>
  <si>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</si>
  <si>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</si>
  <si>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</si>
  <si>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</si>
  <si>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</si>
  <si>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</si>
  <si>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</si>
  <si>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</si>
  <si>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</si>
  <si>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</si>
  <si>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</si>
  <si>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</si>
  <si>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</si>
  <si>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</si>
  <si>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</si>
  <si>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</si>
  <si>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</si>
  <si>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</si>
  <si>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</si>
  <si>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</si>
  <si>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</si>
  <si>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</si>
  <si>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</si>
  <si>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</si>
  <si>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</si>
  <si>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</si>
  <si>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</si>
  <si>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</si>
  <si>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</si>
  <si>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</si>
  <si>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</si>
  <si>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</si>
  <si>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</si>
  <si>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</si>
  <si>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</si>
  <si>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</t>
  </si>
  <si>
    <t>и направление проекта договора на осуществление технологического присоединения заявителю, дней</t>
  </si>
  <si>
    <t>1.2. Среднее время на выполнение</t>
  </si>
  <si>
    <t>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</si>
  <si>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</si>
  <si>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</si>
  <si>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</si>
  <si>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</si>
  <si>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</si>
  <si>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</si>
  <si>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</si>
  <si>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</si>
  <si>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</si>
  <si>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</si>
  <si>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</si>
  <si>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</si>
  <si>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</si>
  <si>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</si>
  <si>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</si>
  <si>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</si>
  <si>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</si>
  <si>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</si>
  <si>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</si>
  <si>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</si>
  <si>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</si>
  <si>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</si>
  <si>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</si>
  <si>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</si>
  <si>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</si>
  <si>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</si>
  <si>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</si>
  <si>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</si>
  <si>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</si>
  <si>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</si>
  <si>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</si>
  <si>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</si>
  <si>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</si>
  <si>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</si>
  <si>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</si>
  <si>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</si>
  <si>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</si>
  <si>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</si>
  <si>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</si>
  <si>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</si>
  <si>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</si>
  <si>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</si>
  <si>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</si>
  <si>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</si>
  <si>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</si>
  <si>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</si>
  <si>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</si>
  <si>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</si>
  <si>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</si>
  <si>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</si>
  <si>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</si>
  <si>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</si>
  <si>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Предлагаемые плановые значения параметров (критериев), характеризующих индикаторы качества **</t>
  </si>
  <si>
    <r>
      <t>И</t>
    </r>
    <r>
      <rPr>
        <vertAlign val="subscript"/>
        <sz val="10"/>
        <rFont val="Times New Roman"/>
        <family val="1"/>
        <charset val="204"/>
      </rPr>
      <t>н</t>
    </r>
    <r>
      <rPr>
        <sz val="10"/>
        <rFont val="Times New Roman"/>
        <family val="1"/>
        <charset val="204"/>
      </rPr>
      <t xml:space="preserve">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</si>
  <si>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</si>
  <si>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</si>
  <si>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</si>
  <si>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</si>
  <si>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</si>
  <si>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</si>
  <si>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</si>
  <si>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</si>
  <si>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</si>
  <si>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</si>
  <si>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</si>
  <si>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</si>
  <si>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</si>
  <si>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</si>
  <si>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</si>
  <si>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</si>
  <si>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</si>
  <si>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</si>
  <si>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</si>
  <si>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</si>
  <si>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  <charset val="204"/>
      </rPr>
      <t>с</t>
    </r>
    <r>
      <rPr>
        <sz val="10"/>
        <rFont val="Times New Roman"/>
        <family val="1"/>
        <charset val="204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</si>
  <si>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</si>
  <si>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</si>
  <si>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</si>
  <si>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</si>
  <si>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</si>
  <si>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</si>
  <si>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</si>
  <si>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</si>
  <si>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</si>
  <si>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</si>
  <si>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</si>
  <si>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</si>
  <si>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  <charset val="204"/>
      </rPr>
      <t>тпр</t>
    </r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</si>
  <si>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</si>
  <si>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</si>
  <si>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</si>
  <si>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</si>
  <si>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</si>
  <si>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</si>
  <si>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</si>
  <si>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(территориальной сетевой организации)</t>
    </r>
  </si>
  <si>
    <t>Наименование</t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</si>
  <si>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</si>
  <si>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</si>
  <si>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</si>
  <si>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</si>
  <si>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</si>
  <si>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А.В. Меньшаков</t>
  </si>
  <si>
    <t>2012</t>
  </si>
  <si>
    <t>2014</t>
  </si>
  <si>
    <t>2010</t>
  </si>
  <si>
    <t>Показатель</t>
  </si>
  <si>
    <t>Приложение № 6</t>
  </si>
  <si>
    <t>ОКАЗЫВАЕМЫХ УСЛУГ ТЕРРИТОРИАЛЬНЫХ СЕТЕВЫХ ОРГАНИЗАЦИЙ (ДЛЯ ДОЛГОСРОЧНОГО ПЕРИОДОВ РЕГУЛИРОВАНИЯ, НАЧАВШИХСЯ ДО 2014 ГОДА)</t>
  </si>
  <si>
    <t>Форма 6.2 - Расчет значения индикатора исполнительности (для долгосрочных периодов регулирования, начавшихся до 2014года)</t>
  </si>
  <si>
    <t>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</si>
  <si>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Форма 6.3 - Расчет значения индикатора результативности обратной связи (для долгосрочных периодов регулирования, начавшихся до 2014 года)</t>
  </si>
  <si>
    <t>Форма 6.4 -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</si>
  <si>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 регулирования в пределах долгосрочного периода регулирования *</t>
  </si>
  <si>
    <t>(для долгосрочных периодов регулирования, начавшихся до 2014 года)</t>
  </si>
  <si>
    <t>1.1.</t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</si>
  <si>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</si>
  <si>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Приложение № 7</t>
  </si>
  <si>
    <t>ФОРМА, ИСПОЛЬЗУЕМАЯ ДЛЯ РАСЧЕТА ОБОБЩЕННОГО ПОКАЗАТЕЛЯ УРОВНЯ НАДЕЖНОСТИ
И КАЧЕСТВА ОКАЗЫВАЕМЫХ УСЛУГ (ДЛЯ ДОЛГОСРОЧНЫХ ПЕРИОДОВ РЕГУЛИРОВАНИЯ, НАЧАВШИХСЯ ДО 2014 ГОДА)</t>
  </si>
  <si>
    <t>Форма 7.1 - Показатели уровня надежности и уровня качества оказываемых услуг электросетевой организации (для случаев установления плановые значения до 2013 года)</t>
  </si>
  <si>
    <t>(6.1)</t>
  </si>
  <si>
    <t>(6.2)</t>
  </si>
  <si>
    <t xml:space="preserve">п. 7.1 Методических указаний </t>
  </si>
  <si>
    <t xml:space="preserve">Форма 7.2 - Расчет обобщенного показателя уровня надежности и качества оказываемых услуг (для долгосрочных периодов регулирования, начавшихся до 2014 года) </t>
  </si>
  <si>
    <t>п. 7.1</t>
  </si>
  <si>
    <t>(7)</t>
  </si>
  <si>
    <t>Директор</t>
  </si>
  <si>
    <t>ООО "Эффект ТК"</t>
  </si>
  <si>
    <t xml:space="preserve">            Форма 1.4 -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регулирования*
(для долгосрочных периодов регулирования, начавшихся до 2014 года)
</t>
  </si>
  <si>
    <t>Мероприятия, направленные на улучшение показателя**</t>
  </si>
  <si>
    <t>Описание (обоснование)</t>
  </si>
  <si>
    <t>Значение показателя, годы: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</si>
  <si>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</si>
  <si>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</si>
  <si>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
** Информация предоставляется справочно</t>
  </si>
  <si>
    <t xml:space="preserve">
</t>
  </si>
  <si>
    <t>Форма 6.1 - Расчет значения индикатора информативности за период 2014г</t>
  </si>
  <si>
    <t>Параметр (критерий), характеризующий индикатор</t>
  </si>
  <si>
    <t>Утв. приказом Министерства энергетики РФ</t>
  </si>
  <si>
    <t>от 14 октября 2013 г. № 718</t>
  </si>
  <si>
    <t>Форма 8.2 — Расчет индикативного показателя уровня надежности</t>
  </si>
  <si>
    <t>оказываемых услуг организацией по управлению единой национальной</t>
  </si>
  <si>
    <t>(общероссийской) электрической сетью на основе объема недоотпущенной</t>
  </si>
  <si>
    <t>электроэнергии вследствие полного (частичного) ограничения</t>
  </si>
  <si>
    <t>электроснабжения потребителей</t>
  </si>
  <si>
    <t>Наименование электросетевой организации</t>
  </si>
  <si>
    <t>Наименование составляющей показателя</t>
  </si>
  <si>
    <t>Метод определения</t>
  </si>
  <si>
    <t>п/п</t>
  </si>
  <si>
    <r>
      <t>Объем недоотпущенной электроэнергии (П</t>
    </r>
    <r>
      <rPr>
        <vertAlign val="subscript"/>
        <sz val="12"/>
        <rFont val="Times New Roman"/>
        <family val="1"/>
        <charset val="204"/>
      </rPr>
      <t>енэс</t>
    </r>
    <r>
      <rPr>
        <sz val="12"/>
        <rFont val="Times New Roman"/>
        <family val="1"/>
        <charset val="204"/>
      </rPr>
      <t>),</t>
    </r>
  </si>
  <si>
    <t>МВт*час.</t>
  </si>
  <si>
    <t>Должность</t>
  </si>
  <si>
    <t>Ф. И. О.</t>
  </si>
  <si>
    <t>Подпись</t>
  </si>
  <si>
    <t>Вид объекта (ПС, ЛЭП)</t>
  </si>
  <si>
    <t>Высший класс напряжения обесточенного оборудования, кВ</t>
  </si>
  <si>
    <t>Электросетевые организации</t>
  </si>
  <si>
    <t>Производители электрической энергии</t>
  </si>
  <si>
    <t>Потребители электрической энергии</t>
  </si>
  <si>
    <t>с максимальной мощностью до 150 кВт</t>
  </si>
  <si>
    <t>с максимальной мощностью от 150 до 670 кВт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</si>
  <si>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</si>
  <si>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</si>
  <si>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</si>
  <si>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</si>
  <si>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</si>
  <si>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</si>
  <si>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</si>
  <si>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</si>
  <si>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</si>
  <si>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</si>
  <si>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</si>
  <si>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</si>
  <si>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</si>
  <si>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</si>
  <si>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</si>
  <si>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</si>
  <si>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</si>
  <si>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</si>
  <si>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</si>
  <si>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</si>
  <si>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</si>
  <si>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</si>
  <si>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</si>
  <si>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</si>
  <si>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</si>
  <si>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</si>
  <si>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</si>
  <si>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</si>
  <si>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</si>
  <si>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</si>
  <si>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</si>
  <si>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</si>
  <si>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</si>
  <si>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</si>
  <si>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</si>
  <si>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r>
      <t>2</t>
    </r>
    <r>
      <rPr>
        <sz val="8"/>
        <rFont val="Times New Roman"/>
        <family val="1"/>
        <charset val="204"/>
      </rPr>
      <t> Указываются наименования производственных отделений или предприятий электрических сетей.</t>
    </r>
  </si>
  <si>
    <r>
      <t>3</t>
    </r>
    <r>
      <rPr>
        <sz val="8"/>
        <rFont val="Times New Roman"/>
        <family val="1"/>
        <charset val="204"/>
      </rPr>
      <t> «0» для случаев, подпадающих под исключения, указанные в абзаце 3 пункта 2.1 настоящих методических указаний, «1» — не подпадающих.</t>
    </r>
  </si>
  <si>
    <r>
      <t>4</t>
    </r>
    <r>
      <rPr>
        <sz val="8"/>
        <rFont val="Times New Roman"/>
        <family val="1"/>
        <charset val="204"/>
      </rPr>
      <t> «1» ставится, когда АПВ успешное, а «0» — не успешное.</t>
    </r>
  </si>
  <si>
    <r>
      <t>5</t>
    </r>
    <r>
      <rPr>
        <sz val="8"/>
        <rFont val="Times New Roman"/>
        <family val="1"/>
        <charset val="204"/>
      </rPr>
      <t> «1» ставится, когда АВР успешен, «0» — не успешен.</t>
    </r>
  </si>
  <si>
    <r>
      <t>6</t>
    </r>
    <r>
      <rPr>
        <sz val="8"/>
        <rFont val="Times New Roman"/>
        <family val="1"/>
        <charset val="204"/>
      </rPr>
      <t> Заполняется только организацией по управлению единой национальной (общероссийской) электрической сетью.</t>
    </r>
  </si>
  <si>
    <t>1 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</si>
  <si>
    <t>2013</t>
  </si>
  <si>
    <t xml:space="preserve">1.Тех.обслуживание электрических сетей                   2.Своевременный капитальный ремонт эл.сетей                  3.Регулярное повышение квалификации персонала ОВБ                                          4. Оснащение лаборатории современным оборудованием.  </t>
  </si>
  <si>
    <t>Регулярное проведение технического обслуживания и капитального ремонта электросетей снижают риск возникновения аварийных отключений вследствие неисправного оборудования.                   Квалифицированный персонал оперативно-выездной бригады в максимально короткие сроки устраняет аварийные ситуации. Современное оснащение лаборатории позволяет снизить время определения мест повреждения эл.сетей.</t>
  </si>
  <si>
    <t>1) Совершенствование и внедрение новых методов информирования потребителей услуг о деятельности ТСО                       2) Сокращение сроков исполнения обязательств ТСО перед потребителями услуг                                            3) Соблюдение ТСО требований нормативно-правовых актов РФ                            4) Совершенствование качества оказываемых услуг на основе результатов мероприятий направленных на взаимодействие с потребителями услуг</t>
  </si>
  <si>
    <t>Показатель был рассчитан на основе первичой информации</t>
  </si>
  <si>
    <t xml:space="preserve">Оперативный журнал </t>
  </si>
  <si>
    <t>2015</t>
  </si>
  <si>
    <t>2016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</si>
  <si>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</si>
  <si>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</si>
  <si>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</si>
  <si>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</t>
  </si>
  <si>
    <t>Наименование составляющей</t>
  </si>
  <si>
    <t>показателя</t>
  </si>
  <si>
    <t>Максимальное количество потребителей услуг по пере-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</si>
  <si>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</si>
  <si>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</si>
  <si>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</si>
  <si>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</si>
  <si>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</si>
  <si>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</si>
  <si>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</si>
  <si>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</si>
  <si>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</si>
  <si>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</si>
  <si>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</si>
  <si>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</si>
  <si>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</si>
  <si>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</si>
  <si>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</si>
  <si>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</si>
  <si>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</si>
  <si>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</si>
  <si>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</si>
  <si>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r>
      <t>ния потребителей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</t>
    </r>
  </si>
  <si>
    <t>Средняя частота прерывания электроснабжения</t>
  </si>
  <si>
    <r>
      <t>потребителей 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шт.</t>
    </r>
  </si>
  <si>
    <r>
  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</t>
    </r>
    <r>
      <rPr>
        <b/>
        <u/>
        <sz val="10"/>
        <color rgb="FF000000"/>
        <rFont val="Calibri"/>
        <family val="2"/>
        <charset val="204"/>
      </rPr>
      <t xml:space="preserve">2014 </t>
    </r>
    <r>
      <rPr>
        <b/>
        <sz val="10"/>
        <color rgb="FF000000"/>
        <rFont val="Calibri"/>
        <family val="2"/>
        <charset val="204"/>
      </rPr>
      <t>год</t>
    </r>
  </si>
  <si>
    <t>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</si>
  <si>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</si>
  <si>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</si>
  <si>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Диспетчерское наименование подстанции или ЛЭП, в результате отключения которой произошло прекращения передачи электроэнергии потребителям услуг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</si>
  <si>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</si>
  <si>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</si>
  <si>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</si>
  <si>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точек поставки, по которым произошло прекращение передачи  электрической энергии, шт.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</si>
  <si>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</si>
  <si>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</si>
  <si>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</si>
  <si>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</si>
  <si>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</si>
  <si>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 , МВт</t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</si>
  <si>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</si>
  <si>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</si>
  <si>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</si>
  <si>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</si>
  <si>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</si>
  <si>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</si>
  <si>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</si>
  <si>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максимальной мощностью свыше 670 кВт</t>
  </si>
  <si>
    <t>Всего (сумма граф 17-21)</t>
  </si>
  <si>
    <t>122</t>
  </si>
  <si>
    <t>Выключатель - 6кВ  на ТП-2091</t>
  </si>
  <si>
    <t>ТП</t>
  </si>
  <si>
    <t>09:30  2014.01.04</t>
  </si>
  <si>
    <t>11:45  2014.01.04</t>
  </si>
  <si>
    <t>02:15</t>
  </si>
  <si>
    <t>Журнал заявок</t>
  </si>
  <si>
    <t>№ 1 от 04.01.2014</t>
  </si>
  <si>
    <t>ООО"Эффект ТК"</t>
  </si>
  <si>
    <t>Линия 2092-1</t>
  </si>
  <si>
    <t>ВЛ</t>
  </si>
  <si>
    <t>11:25 2014.01.04</t>
  </si>
  <si>
    <t>12:15 2014.01.04</t>
  </si>
  <si>
    <t>00:40</t>
  </si>
  <si>
    <t>№ 2 от 04.01.2014</t>
  </si>
  <si>
    <t xml:space="preserve">Выключатель - 10кВ  на ТП-112 </t>
  </si>
  <si>
    <t>2 ТМ -630/10</t>
  </si>
  <si>
    <t>11:05 2014.01.23</t>
  </si>
  <si>
    <t>12:00 2014.01.23</t>
  </si>
  <si>
    <t>12:00  2014.01.23</t>
  </si>
  <si>
    <t>00:55</t>
  </si>
  <si>
    <t>№ 3 от 23.01.2014</t>
  </si>
  <si>
    <t>Линия 2641-1-5, 2-5</t>
  </si>
  <si>
    <t>КЛ</t>
  </si>
  <si>
    <t>09:30 2014.02.05</t>
  </si>
  <si>
    <t>15:35 2014.02.05</t>
  </si>
  <si>
    <t>06:05</t>
  </si>
  <si>
    <t>№ 3 от 05.02.2014</t>
  </si>
  <si>
    <t>Линия 2641-1-7, 2-7</t>
  </si>
  <si>
    <t>09:19 2014.02.11</t>
  </si>
  <si>
    <t>14:18 2014.02.11</t>
  </si>
  <si>
    <t>05:01</t>
  </si>
  <si>
    <t>№3 от 11.02.2014</t>
  </si>
  <si>
    <t>Линия 2639-1-10, 2-10</t>
  </si>
  <si>
    <t>10:00 2014.03.05</t>
  </si>
  <si>
    <t>12:30 2014.03.05</t>
  </si>
  <si>
    <t>02:30</t>
  </si>
  <si>
    <t>№3 от 05.03.2014</t>
  </si>
  <si>
    <t>Линия 2639-1-2, 2-2</t>
  </si>
  <si>
    <t>09:45 2014.03.07</t>
  </si>
  <si>
    <t>13:00 2014.03.07</t>
  </si>
  <si>
    <t>03:15</t>
  </si>
  <si>
    <t>№2  от 07.03.2014</t>
  </si>
  <si>
    <t>Линия 2639-1-8</t>
  </si>
  <si>
    <t>11:25 2014.03.11</t>
  </si>
  <si>
    <t>14:35 2014.03.11</t>
  </si>
  <si>
    <t>03:05</t>
  </si>
  <si>
    <t>№2  от 11.03.2014</t>
  </si>
  <si>
    <t>Линия 2639-1-4</t>
  </si>
  <si>
    <t>09:30 2014.03.13</t>
  </si>
  <si>
    <t>14:15 2014.03.13</t>
  </si>
  <si>
    <t>04:45</t>
  </si>
  <si>
    <t>№2от 01.03.2014</t>
  </si>
  <si>
    <t>Линия 506-3</t>
  </si>
  <si>
    <t>21:50 2014.03.25</t>
  </si>
  <si>
    <t>0:30. 2014.03.25</t>
  </si>
  <si>
    <t>00:30 2014.03.25</t>
  </si>
  <si>
    <t>02:40</t>
  </si>
  <si>
    <t>№15 от 01.03.2014</t>
  </si>
  <si>
    <t>Линия "Холодильник"-25.26</t>
  </si>
  <si>
    <t>09:45 2014.03.25</t>
  </si>
  <si>
    <t>10:10. 2014.03.25</t>
  </si>
  <si>
    <t>10:10 2014.03.25</t>
  </si>
  <si>
    <t>00:25</t>
  </si>
  <si>
    <t>№2 от 26.03.2014</t>
  </si>
  <si>
    <t>ТМ-1000-3,4 ТП-4</t>
  </si>
  <si>
    <t>ТМ</t>
  </si>
  <si>
    <t>6/0,4</t>
  </si>
  <si>
    <t>02:36 2014.04.08</t>
  </si>
  <si>
    <t>03:41 2014.04.08</t>
  </si>
  <si>
    <t>03:41 2014.04.01</t>
  </si>
  <si>
    <t>01:05</t>
  </si>
  <si>
    <t>№9 от 08.04.2014</t>
  </si>
  <si>
    <t>Линия 9-16</t>
  </si>
  <si>
    <t>14:00 2014.04.16</t>
  </si>
  <si>
    <t>15:20 2014.04.16</t>
  </si>
  <si>
    <t>01:20</t>
  </si>
  <si>
    <t>№7 от 16.04.2014</t>
  </si>
  <si>
    <t>Линия КТПНС-1</t>
  </si>
  <si>
    <t>11:41 2014.04.23</t>
  </si>
  <si>
    <t>14:00 2014.04.23</t>
  </si>
  <si>
    <t>02:19</t>
  </si>
  <si>
    <t>№6 от 23.04.2014</t>
  </si>
  <si>
    <t>10:50 2014.04.25</t>
  </si>
  <si>
    <t>22:45 2014.04.25</t>
  </si>
  <si>
    <t>11:55</t>
  </si>
  <si>
    <t>№12 от 25.04.2014</t>
  </si>
  <si>
    <t>Линия 4-3.4</t>
  </si>
  <si>
    <t>13:20 2014.04.25</t>
  </si>
  <si>
    <t>13:50 2014.04.25</t>
  </si>
  <si>
    <t>00:30</t>
  </si>
  <si>
    <t>№28 от 25.04.2014</t>
  </si>
  <si>
    <t>Линия КТП-1-1</t>
  </si>
  <si>
    <t>11:40 2014.04.26</t>
  </si>
  <si>
    <t>13:00 2014.04.26</t>
  </si>
  <si>
    <t>№20 от 26.04.2014</t>
  </si>
  <si>
    <t>ВМ-10 ПС"Шершневская"-3</t>
  </si>
  <si>
    <t>ВМ</t>
  </si>
  <si>
    <t>13:43 2014.05.06</t>
  </si>
  <si>
    <t>18:00 2014.05.06</t>
  </si>
  <si>
    <t>04:17</t>
  </si>
  <si>
    <t>№8 от 06.05.2014</t>
  </si>
  <si>
    <t>Линия ТП-Глинка</t>
  </si>
  <si>
    <t>22:30 2014.05.09</t>
  </si>
  <si>
    <t>23:00 2014.05.09</t>
  </si>
  <si>
    <t>№7 от 09.05.2014</t>
  </si>
  <si>
    <t>ВМ-10 ПС"Новоградская"-36</t>
  </si>
  <si>
    <t>10:00 2014.05.14</t>
  </si>
  <si>
    <t>14:00 2014.05.14</t>
  </si>
  <si>
    <t>04:00</t>
  </si>
  <si>
    <t>№3 от 14.05.2014</t>
  </si>
  <si>
    <t>18:30 2014.05.01</t>
  </si>
  <si>
    <t>21:49 2014.05.22</t>
  </si>
  <si>
    <t>03:19</t>
  </si>
  <si>
    <t>№8 от 22.05.2014</t>
  </si>
  <si>
    <t>18:30 2014.05.22</t>
  </si>
  <si>
    <t>18:55 2014.05.22</t>
  </si>
  <si>
    <t>№9 от221.05.2014</t>
  </si>
  <si>
    <t>Линия 2640-1-8,2-8</t>
  </si>
  <si>
    <t>10:45 2014.05.28</t>
  </si>
  <si>
    <t>13:25 2014.05.28</t>
  </si>
  <si>
    <t>02:20</t>
  </si>
  <si>
    <t>№1 от 28.05.2014</t>
  </si>
  <si>
    <t>Линия 2640-1-7,2-7</t>
  </si>
  <si>
    <t>10:00 2014.05.29</t>
  </si>
  <si>
    <t>12:50 2014.05.29</t>
  </si>
  <si>
    <t>02:50</t>
  </si>
  <si>
    <t>№2 от 29.05.2014</t>
  </si>
  <si>
    <t>Линия 1-3</t>
  </si>
  <si>
    <t>15:30 2014.05.30</t>
  </si>
  <si>
    <t>16:30 2014.05.31</t>
  </si>
  <si>
    <t>25:00</t>
  </si>
  <si>
    <t>№6 от 30.05.2014</t>
  </si>
  <si>
    <t>Линия 4-2</t>
  </si>
  <si>
    <t>12:30 2014.05.30</t>
  </si>
  <si>
    <t>19:40 2014.05.30</t>
  </si>
  <si>
    <t>07:10</t>
  </si>
  <si>
    <t>№7 от 30.05.2014</t>
  </si>
  <si>
    <t>Линия 4-3</t>
  </si>
  <si>
    <t>10:55 2014.05.31</t>
  </si>
  <si>
    <t>12:28 2014.05.31</t>
  </si>
  <si>
    <t>01:33</t>
  </si>
  <si>
    <t>№2 от 31.05.2014</t>
  </si>
  <si>
    <t>Линия ТП-36-17</t>
  </si>
  <si>
    <t>№1 от 06.06.2014</t>
  </si>
  <si>
    <t>Линия ТП-ПМК - 2</t>
  </si>
  <si>
    <t>№21 от 10.06.2014</t>
  </si>
  <si>
    <t>Линия ТП-36 - КРУН-54</t>
  </si>
  <si>
    <t>№16 от 15.06.2014</t>
  </si>
  <si>
    <t>Линия ТП-36 - 4</t>
  </si>
  <si>
    <t>№19 от 16.06.2014</t>
  </si>
  <si>
    <t>Линия ТП-9-1</t>
  </si>
  <si>
    <t>№1 от 18.06.2014</t>
  </si>
  <si>
    <t>Линия РП-Мясокомбинат -8</t>
  </si>
  <si>
    <t>№1 от 25.06.2014</t>
  </si>
  <si>
    <t>Линия ТП-45 - 3</t>
  </si>
  <si>
    <t>№4 от 25.06.2014</t>
  </si>
  <si>
    <t>Линия ф.36 ПС"Новоградская"</t>
  </si>
  <si>
    <t>13 ТП</t>
  </si>
  <si>
    <t>19:00 2014.07.13</t>
  </si>
  <si>
    <t>21:03 2014.07.13</t>
  </si>
  <si>
    <t>02:03</t>
  </si>
  <si>
    <t>№20 от 13.07.2014</t>
  </si>
  <si>
    <t>09:58 2014.07.14</t>
  </si>
  <si>
    <t>10:40 2014.07.14</t>
  </si>
  <si>
    <t>01:42</t>
  </si>
  <si>
    <t>№1 от 14.07.2014</t>
  </si>
  <si>
    <t>Линия 5-3</t>
  </si>
  <si>
    <t>08:30 2014.07.14</t>
  </si>
  <si>
    <t>12:40 2014.07.14</t>
  </si>
  <si>
    <t>04:10</t>
  </si>
  <si>
    <t>№2 от 14.07.2014</t>
  </si>
  <si>
    <t>выключатель -0,4кВ</t>
  </si>
  <si>
    <t>РПС</t>
  </si>
  <si>
    <t>11:13 2014.07.14</t>
  </si>
  <si>
    <t>13:40 2014.07.14</t>
  </si>
  <si>
    <t>02:37</t>
  </si>
  <si>
    <t>№4 от 14.07.2014</t>
  </si>
  <si>
    <t>Линия ф.17ПС"Сосновка"-ТП-9</t>
  </si>
  <si>
    <t xml:space="preserve"> ТП</t>
  </si>
  <si>
    <t>10:30 2014.07.16</t>
  </si>
  <si>
    <t>11:45 2014.07.16</t>
  </si>
  <si>
    <t>01:15</t>
  </si>
  <si>
    <t>№6 от 16.07.2014</t>
  </si>
  <si>
    <t>Линия ф.36 ПС"Новоградская"-КТП-630</t>
  </si>
  <si>
    <t>ВКЛ</t>
  </si>
  <si>
    <t>12:00 2014.07.16</t>
  </si>
  <si>
    <t>16:05 2014.07.16</t>
  </si>
  <si>
    <t>04:05</t>
  </si>
  <si>
    <t>№8 от 16.07.2014</t>
  </si>
  <si>
    <t>13:15 2014.07.17</t>
  </si>
  <si>
    <t>18:30 2014.07.14</t>
  </si>
  <si>
    <t>05:15</t>
  </si>
  <si>
    <t>№2 от 17.07.2014</t>
  </si>
  <si>
    <t>Линия ф.3 ПС"Шершнневская"-КТП-3</t>
  </si>
  <si>
    <t>21:05 2014.07.19</t>
  </si>
  <si>
    <t>22:13 2014.07.19</t>
  </si>
  <si>
    <t>01:08</t>
  </si>
  <si>
    <t>№10 от 19.07.2014</t>
  </si>
  <si>
    <t>09:00 2014.07.20</t>
  </si>
  <si>
    <t>13:50 2014.07.20</t>
  </si>
  <si>
    <t>04:50</t>
  </si>
  <si>
    <t>№3 от 20.07.2014</t>
  </si>
  <si>
    <t>Выключатель ф.3 ПС"Шершневская" - СНТ</t>
  </si>
  <si>
    <t>15 ТП</t>
  </si>
  <si>
    <t>14:40 2014.07.20</t>
  </si>
  <si>
    <t>18:44 2014.07.20</t>
  </si>
  <si>
    <t>04:04</t>
  </si>
  <si>
    <t>№4 от 20.07.2014</t>
  </si>
  <si>
    <t>Линия 3-1</t>
  </si>
  <si>
    <t>00:15 2014.07.20</t>
  </si>
  <si>
    <t>01:25 2014.07.20</t>
  </si>
  <si>
    <t>01:10</t>
  </si>
  <si>
    <t>№6 от 20.07.2014</t>
  </si>
  <si>
    <t>Линия ТП -506-1</t>
  </si>
  <si>
    <t>10:00 2014.07.21</t>
  </si>
  <si>
    <t>15:40 2014.07.21</t>
  </si>
  <si>
    <t>05:40</t>
  </si>
  <si>
    <t>№6 от 21.07.2014</t>
  </si>
  <si>
    <t>Линия  17-2</t>
  </si>
  <si>
    <t>10:00 2014.07.24</t>
  </si>
  <si>
    <t>15:40 2014.07.24</t>
  </si>
  <si>
    <t>№6 от 24.07.2014</t>
  </si>
  <si>
    <t>Линия ф.3 "СНТ Электрометаллург"</t>
  </si>
  <si>
    <t>18:00 2014.08.04</t>
  </si>
  <si>
    <t>22:00 2014.08.04</t>
  </si>
  <si>
    <t>№8 от 04.08.2014</t>
  </si>
  <si>
    <t>ПС "Новоградская" ф.36</t>
  </si>
  <si>
    <t>12:38 2014.08.06</t>
  </si>
  <si>
    <t>17:00 2014.08.05</t>
  </si>
  <si>
    <t>02:22</t>
  </si>
  <si>
    <t>№15 от 06.08.2014</t>
  </si>
  <si>
    <t>02:36 2014.08.08</t>
  </si>
  <si>
    <t>03:41 2014.08.08</t>
  </si>
  <si>
    <t>03:41 2014.08.01</t>
  </si>
  <si>
    <t>№9 от 08.08.2014</t>
  </si>
  <si>
    <t>11:41 2014.08.23</t>
  </si>
  <si>
    <t>14:00 2014.08.23</t>
  </si>
  <si>
    <t>№6 от 23.08.2014</t>
  </si>
  <si>
    <t>10:50 2014.08.25</t>
  </si>
  <si>
    <t>22:45 2014.08.25</t>
  </si>
  <si>
    <t>№12 от 25.08.2014</t>
  </si>
  <si>
    <t>13:20 2014.08.25</t>
  </si>
  <si>
    <t>13:50 2014.08.25</t>
  </si>
  <si>
    <t>№28 от 25.08.2014</t>
  </si>
  <si>
    <t>10:50      2014.08.26</t>
  </si>
  <si>
    <t>12:45 2014.08.26</t>
  </si>
  <si>
    <t>01:50</t>
  </si>
  <si>
    <t>№1 от 26.08.2014</t>
  </si>
  <si>
    <t>11:22 2014.08.26</t>
  </si>
  <si>
    <t>12:25 2014.08.26</t>
  </si>
  <si>
    <t>01:03</t>
  </si>
  <si>
    <t>№4 от 26.08.2014</t>
  </si>
  <si>
    <t>Линия ТП-1 - 1</t>
  </si>
  <si>
    <t>12:30 2014.08.26</t>
  </si>
  <si>
    <t>14:45 2014.08.26</t>
  </si>
  <si>
    <t>02:45</t>
  </si>
  <si>
    <t>№7 от 26.08.2014</t>
  </si>
  <si>
    <t>08:40 2014.08.30</t>
  </si>
  <si>
    <t>15:00 2014.08.30</t>
  </si>
  <si>
    <t>№15 от 30.08.2014</t>
  </si>
  <si>
    <t>13:20 2014.08.30</t>
  </si>
  <si>
    <t>14:45 2014.08.30</t>
  </si>
  <si>
    <t>01:25</t>
  </si>
  <si>
    <t>№2 от 30.08.2014</t>
  </si>
  <si>
    <t>Линия КТП-5-1</t>
  </si>
  <si>
    <t>0.4</t>
  </si>
  <si>
    <t>09:40 2014.08.30</t>
  </si>
  <si>
    <t>16.35. 2014.08.30</t>
  </si>
  <si>
    <t>16:35. 2014.08.30</t>
  </si>
  <si>
    <t>06:55</t>
  </si>
  <si>
    <t>№2 от 29.08.2014</t>
  </si>
  <si>
    <t>Линия 36-2</t>
  </si>
  <si>
    <t>15:40 2014.08.30</t>
  </si>
  <si>
    <t>21:25 2014.08.30</t>
  </si>
  <si>
    <t>05:45</t>
  </si>
  <si>
    <t>№9  от 30.08.2014</t>
  </si>
  <si>
    <t>КЛ-6кВ</t>
  </si>
  <si>
    <t>08:30 2014.09.01</t>
  </si>
  <si>
    <t>11:00 2014.09.01</t>
  </si>
  <si>
    <t>02:05</t>
  </si>
  <si>
    <t>№1 от 01.09.2014</t>
  </si>
  <si>
    <t>Линия 01-01-07</t>
  </si>
  <si>
    <t>15:00 2014.09.01</t>
  </si>
  <si>
    <t>16:43 2014.09.01</t>
  </si>
  <si>
    <t>01:43</t>
  </si>
  <si>
    <t>№8 от 01.09.2014</t>
  </si>
  <si>
    <t>Линия 01-01-09</t>
  </si>
  <si>
    <t>16:00 2014.09.01</t>
  </si>
  <si>
    <t>16:20 2014.09.01</t>
  </si>
  <si>
    <t>00:20</t>
  </si>
  <si>
    <t>№14 от 01.09.2014</t>
  </si>
  <si>
    <t>Линия 05-02-04</t>
  </si>
  <si>
    <t>16:00 2014.09.03</t>
  </si>
  <si>
    <t>16:30 2014.09.03</t>
  </si>
  <si>
    <t>№9 от 03.09.2014</t>
  </si>
  <si>
    <t>Линия 44-02-11</t>
  </si>
  <si>
    <t>10:20 2014.09.04</t>
  </si>
  <si>
    <t>11:00 2014.09.04</t>
  </si>
  <si>
    <t>№2 от 04.09.2014</t>
  </si>
  <si>
    <t>Линия 01-01-12</t>
  </si>
  <si>
    <t>09:00 2014.09.06</t>
  </si>
  <si>
    <t>15:45 2014.09.06</t>
  </si>
  <si>
    <t>06:45</t>
  </si>
  <si>
    <t>№1 от 06.09.2014</t>
  </si>
  <si>
    <t>09:45 2014.09.07</t>
  </si>
  <si>
    <t>13:00 2014.09.07</t>
  </si>
  <si>
    <t>№2  от 07.09.2014</t>
  </si>
  <si>
    <t>Линия 36-4</t>
  </si>
  <si>
    <t>10:25 2014.09.07</t>
  </si>
  <si>
    <t>10:51 2014.09.07</t>
  </si>
  <si>
    <t>00:26</t>
  </si>
  <si>
    <t>№6  от 07.09.2014</t>
  </si>
  <si>
    <t xml:space="preserve">Линия 44 </t>
  </si>
  <si>
    <t>16:00 2014.09.07</t>
  </si>
  <si>
    <t>17:00 2014.09.07</t>
  </si>
  <si>
    <t>01:00</t>
  </si>
  <si>
    <t>№10 от 07.09.2014</t>
  </si>
  <si>
    <t>02:36 2014.09.08</t>
  </si>
  <si>
    <t>03:41 2014.09.08</t>
  </si>
  <si>
    <t>№9 от 08.09.2014</t>
  </si>
  <si>
    <t>Линия КТП-"Водрем"</t>
  </si>
  <si>
    <t>08:30 2014.09.11</t>
  </si>
  <si>
    <t>09:45 2014.09.11</t>
  </si>
  <si>
    <t>№ 3 от 11.09.2014</t>
  </si>
  <si>
    <t>Линия КТПНС- "Есаулка"</t>
  </si>
  <si>
    <t>23:06 2014.09.11</t>
  </si>
  <si>
    <t>03:40 2014.09.11</t>
  </si>
  <si>
    <t>04:34</t>
  </si>
  <si>
    <t>№ 33 от 11.09.2014</t>
  </si>
  <si>
    <t>линия  3 - 2108км</t>
  </si>
  <si>
    <t>15:10 2014.09.12</t>
  </si>
  <si>
    <t>15:35 2014.09.12</t>
  </si>
  <si>
    <t>18:00  2014.09.12</t>
  </si>
  <si>
    <t>№ 13 от 12.09.2014</t>
  </si>
  <si>
    <t>21:50 2014.09.14</t>
  </si>
  <si>
    <t>0:30. 2014.09.14</t>
  </si>
  <si>
    <t>00:30 2014.09.14</t>
  </si>
  <si>
    <t>№15 от 14.09.2014</t>
  </si>
  <si>
    <t>09:45 2014.09.15</t>
  </si>
  <si>
    <t>10:10. 2014.09.15</t>
  </si>
  <si>
    <t>10:10 2014.09.15</t>
  </si>
  <si>
    <t>№2 от 15.09.2014</t>
  </si>
  <si>
    <t>Линия 44-02-08</t>
  </si>
  <si>
    <t>09:00 2014.09.25</t>
  </si>
  <si>
    <t>10:00 2014.09.25</t>
  </si>
  <si>
    <t>№2 от 25.09.2014</t>
  </si>
  <si>
    <t>Линия 44-01-07</t>
  </si>
  <si>
    <t>20:45 2014.09.28</t>
  </si>
  <si>
    <t>21:35 2014.09.28</t>
  </si>
  <si>
    <t>11:05 2014.09.28</t>
  </si>
  <si>
    <t>00:50</t>
  </si>
  <si>
    <t>№3 от 28.09.2014</t>
  </si>
  <si>
    <t>Линия 05-01-14</t>
  </si>
  <si>
    <t>08:04 2014.09.30</t>
  </si>
  <si>
    <t>17:07 2014.09.30</t>
  </si>
  <si>
    <t>08:57</t>
  </si>
  <si>
    <t>№4 от 30.09.2014</t>
  </si>
  <si>
    <t>Линия 03-02-11</t>
  </si>
  <si>
    <t>16:00 2014.09.30</t>
  </si>
  <si>
    <t>01:07</t>
  </si>
  <si>
    <t>№13 от 30.09.2014</t>
  </si>
  <si>
    <t>ВМ-10 РП-88-2639</t>
  </si>
  <si>
    <t>17:33 2014.11.06</t>
  </si>
  <si>
    <t>20:00 2014.11.06</t>
  </si>
  <si>
    <t>20:00 2014.11.04</t>
  </si>
  <si>
    <t>02:27</t>
  </si>
  <si>
    <t>№7от 06.11.2014</t>
  </si>
  <si>
    <t>3626</t>
  </si>
  <si>
    <t xml:space="preserve"> </t>
  </si>
  <si>
    <t>434</t>
  </si>
  <si>
    <t>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</si>
</sst>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dd/mm/yy\ h:mm;@"/>
    <numFmt numFmtId="167" formatCode="h:mm;@"/>
  </numFmts>
  <fonts count="26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04"/>
    </font>
    <font>
      <b/>
      <u/>
      <sz val="10"/>
      <color rgb="FF000000"/>
      <name val="Calibri"/>
      <family val="2"/>
      <charset val="204"/>
    </font>
    <font>
      <b/>
      <u/>
      <sz val="12"/>
      <color rgb="FF000000"/>
      <name val="Calibri"/>
      <family val="2"/>
      <charset val="204"/>
    </font>
    <font>
      <u/>
      <sz val="12"/>
      <color theme="1"/>
      <name val="Calibri"/>
      <family val="2"/>
      <charset val="204"/>
      <scheme val="minor"/>
    </font>
    <font>
      <i/>
      <sz val="1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5" fillId="0" borderId="0"/>
  </cellStyleXfs>
  <cellXfs count="435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  <xf numFmtId="0" fontId="2" fillId="0" borderId="5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/>
    </xf>
    <xf numFmtId="0" fontId="7" fillId="0" borderId="9" xfId="0" applyFont="1" applyBorder="1" applyAlignment="1"/>
    <xf numFmtId="164" fontId="7" fillId="0" borderId="9" xfId="0" applyNumberFormat="1" applyFont="1" applyBorder="1" applyAlignment="1"/>
    <xf numFmtId="165" fontId="7" fillId="0" borderId="9" xfId="0" applyNumberFormat="1" applyFont="1" applyBorder="1" applyAlignment="1"/>
    <xf numFmtId="0" fontId="2" fillId="0" borderId="0" xfId="0" applyNumberFormat="1" applyFont="1" applyFill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justify"/>
    </xf>
    <xf numFmtId="0" fontId="7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justify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0" fillId="0" borderId="0" xfId="0" applyAlignment="1"/>
    <xf numFmtId="0" fontId="15" fillId="0" borderId="0" xfId="1" applyProtection="1">
      <protection locked="0"/>
    </xf>
    <xf numFmtId="0" fontId="15" fillId="0" borderId="0" xfId="1"/>
    <xf numFmtId="0" fontId="15" fillId="0" borderId="0" xfId="1" applyBorder="1"/>
    <xf numFmtId="0" fontId="15" fillId="0" borderId="0" xfId="1" applyBorder="1" applyAlignment="1"/>
    <xf numFmtId="0" fontId="15" fillId="0" borderId="0" xfId="1" applyBorder="1" applyAlignment="1">
      <alignment vertical="center"/>
    </xf>
    <xf numFmtId="0" fontId="15" fillId="0" borderId="0" xfId="1" applyFill="1" applyAlignment="1">
      <alignment wrapText="1"/>
    </xf>
    <xf numFmtId="0" fontId="21" fillId="0" borderId="12" xfId="1" applyFont="1" applyFill="1" applyBorder="1" applyAlignment="1" applyProtection="1">
      <alignment horizontal="center" vertical="center" textRotation="90" wrapText="1"/>
      <protection locked="0"/>
    </xf>
    <xf numFmtId="0" fontId="16" fillId="0" borderId="9" xfId="1" applyFont="1" applyFill="1" applyBorder="1" applyAlignment="1" applyProtection="1">
      <alignment horizontal="center" vertical="center" wrapText="1"/>
      <protection locked="0"/>
    </xf>
    <xf numFmtId="0" fontId="16" fillId="0" borderId="12" xfId="1" applyFont="1" applyFill="1" applyBorder="1" applyAlignment="1" applyProtection="1">
      <alignment horizontal="center" vertical="center" wrapText="1"/>
      <protection locked="0"/>
    </xf>
    <xf numFmtId="0" fontId="15" fillId="0" borderId="12" xfId="1" applyFill="1" applyBorder="1" applyAlignment="1" applyProtection="1">
      <alignment horizontal="center" vertical="center" wrapText="1"/>
      <protection locked="0"/>
    </xf>
    <xf numFmtId="0" fontId="22" fillId="0" borderId="12" xfId="1" applyFont="1" applyFill="1" applyBorder="1" applyAlignment="1" applyProtection="1">
      <alignment horizontal="left" vertical="center" wrapText="1"/>
      <protection locked="0"/>
    </xf>
    <xf numFmtId="0" fontId="23" fillId="0" borderId="12" xfId="1" applyFont="1" applyFill="1" applyBorder="1" applyAlignment="1" applyProtection="1">
      <alignment horizontal="left" vertical="center" wrapText="1"/>
      <protection locked="0"/>
    </xf>
    <xf numFmtId="49" fontId="15" fillId="0" borderId="12" xfId="1" applyNumberFormat="1" applyFill="1" applyBorder="1" applyAlignment="1" applyProtection="1">
      <alignment horizontal="center" vertical="center" wrapText="1"/>
      <protection locked="0"/>
    </xf>
    <xf numFmtId="0" fontId="15" fillId="0" borderId="12" xfId="1" applyNumberFormat="1" applyFill="1" applyBorder="1" applyAlignment="1" applyProtection="1">
      <alignment horizontal="center" vertical="center" wrapText="1"/>
      <protection locked="0"/>
    </xf>
    <xf numFmtId="0" fontId="24" fillId="0" borderId="12" xfId="1" applyFont="1" applyFill="1" applyBorder="1" applyAlignment="1" applyProtection="1">
      <alignment horizontal="center" vertical="center" wrapText="1"/>
      <protection locked="0"/>
    </xf>
    <xf numFmtId="0" fontId="15" fillId="0" borderId="0" xfId="1" applyFill="1"/>
    <xf numFmtId="0" fontId="15" fillId="0" borderId="12" xfId="1" applyFill="1" applyBorder="1" applyAlignment="1">
      <alignment horizontal="center" vertical="center"/>
    </xf>
    <xf numFmtId="164" fontId="15" fillId="0" borderId="12" xfId="1" applyNumberFormat="1" applyFill="1" applyBorder="1" applyAlignment="1" applyProtection="1">
      <alignment horizontal="center" vertical="center" wrapText="1"/>
      <protection locked="0"/>
    </xf>
    <xf numFmtId="0" fontId="15" fillId="0" borderId="12" xfId="1" applyFont="1" applyFill="1" applyBorder="1" applyAlignment="1" applyProtection="1">
      <alignment horizontal="left" vertical="center" wrapText="1"/>
      <protection locked="0"/>
    </xf>
    <xf numFmtId="166" fontId="15" fillId="0" borderId="12" xfId="1" applyNumberFormat="1" applyFill="1" applyBorder="1" applyAlignment="1" applyProtection="1">
      <alignment horizontal="center" vertical="center" wrapText="1"/>
      <protection locked="0"/>
    </xf>
    <xf numFmtId="167" fontId="15" fillId="0" borderId="12" xfId="1" applyNumberFormat="1" applyFill="1" applyBorder="1" applyAlignment="1" applyProtection="1">
      <alignment horizontal="center" vertical="center" wrapText="1"/>
      <protection locked="0"/>
    </xf>
    <xf numFmtId="0" fontId="15" fillId="0" borderId="12" xfId="1" applyFill="1" applyBorder="1" applyAlignment="1" applyProtection="1">
      <alignment horizontal="left" vertical="center" wrapText="1"/>
      <protection locked="0"/>
    </xf>
    <xf numFmtId="0" fontId="15" fillId="0" borderId="12" xfId="1" applyFont="1" applyFill="1" applyBorder="1" applyAlignment="1" applyProtection="1">
      <alignment horizontal="center" vertical="center" wrapText="1"/>
      <protection locked="0"/>
    </xf>
    <xf numFmtId="49" fontId="15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/>
    <xf numFmtId="0" fontId="25" fillId="0" borderId="12" xfId="1" applyFont="1" applyFill="1" applyBorder="1" applyAlignment="1" applyProtection="1">
      <alignment horizontal="center" vertical="center" wrapText="1"/>
      <protection locked="0"/>
    </xf>
    <xf numFmtId="49" fontId="25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25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1" applyFont="1" applyFill="1" applyBorder="1" applyAlignment="1" applyProtection="1">
      <alignment horizontal="left" vertical="center" wrapText="1"/>
      <protection locked="0"/>
    </xf>
    <xf numFmtId="0" fontId="25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justify" wrapText="1"/>
    </xf>
    <xf numFmtId="0" fontId="2" fillId="0" borderId="8" xfId="0" applyNumberFormat="1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9" fillId="0" borderId="3" xfId="0" applyNumberFormat="1" applyFont="1" applyBorder="1" applyAlignment="1">
      <alignment horizontal="left" vertical="top" wrapText="1"/>
    </xf>
    <xf numFmtId="0" fontId="9" fillId="0" borderId="4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left" wrapText="1" indent="2"/>
    </xf>
    <xf numFmtId="0" fontId="2" fillId="0" borderId="4" xfId="0" applyFont="1" applyBorder="1" applyAlignment="1">
      <alignment horizontal="left" wrapText="1" indent="2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 indent="2"/>
    </xf>
    <xf numFmtId="0" fontId="2" fillId="0" borderId="4" xfId="0" applyFont="1" applyFill="1" applyBorder="1" applyAlignment="1">
      <alignment horizontal="left" wrapText="1" indent="2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1" fontId="2" fillId="0" borderId="7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6" xfId="0" applyFill="1" applyBorder="1"/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 indent="2"/>
    </xf>
    <xf numFmtId="0" fontId="2" fillId="0" borderId="4" xfId="0" applyFont="1" applyFill="1" applyBorder="1" applyAlignment="1">
      <alignment horizontal="left" indent="2"/>
    </xf>
    <xf numFmtId="0" fontId="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justify"/>
    </xf>
    <xf numFmtId="49" fontId="7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6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2" fillId="0" borderId="0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15" fillId="0" borderId="1" xfId="1" applyBorder="1" applyAlignment="1">
      <alignment horizontal="center"/>
    </xf>
    <xf numFmtId="0" fontId="15" fillId="0" borderId="3" xfId="1" applyBorder="1" applyAlignment="1">
      <alignment horizontal="center" vertical="center"/>
    </xf>
    <xf numFmtId="0" fontId="21" fillId="0" borderId="14" xfId="1" applyFont="1" applyFill="1" applyBorder="1" applyAlignment="1" applyProtection="1">
      <alignment horizontal="center" textRotation="90" wrapText="1"/>
      <protection locked="0"/>
    </xf>
    <xf numFmtId="0" fontId="21" fillId="0" borderId="15" xfId="1" applyFont="1" applyFill="1" applyBorder="1" applyAlignment="1" applyProtection="1">
      <alignment horizontal="center" textRotation="90" wrapText="1"/>
      <protection locked="0"/>
    </xf>
    <xf numFmtId="0" fontId="21" fillId="0" borderId="13" xfId="1" applyFont="1" applyFill="1" applyBorder="1" applyAlignment="1" applyProtection="1">
      <alignment horizontal="center" textRotation="90" wrapText="1"/>
      <protection locked="0"/>
    </xf>
    <xf numFmtId="0" fontId="21" fillId="0" borderId="7" xfId="1" applyFont="1" applyFill="1" applyBorder="1" applyAlignment="1" applyProtection="1">
      <alignment horizontal="center" vertical="center" wrapText="1"/>
      <protection locked="0"/>
    </xf>
    <xf numFmtId="0" fontId="21" fillId="0" borderId="8" xfId="1" applyFont="1" applyFill="1" applyBorder="1" applyAlignment="1" applyProtection="1">
      <alignment horizontal="center" vertical="center" wrapText="1"/>
      <protection locked="0"/>
    </xf>
    <xf numFmtId="0" fontId="21" fillId="0" borderId="9" xfId="1" applyFont="1" applyFill="1" applyBorder="1" applyAlignment="1" applyProtection="1">
      <alignment horizontal="center" vertical="center" wrapText="1"/>
      <protection locked="0"/>
    </xf>
    <xf numFmtId="0" fontId="21" fillId="0" borderId="7" xfId="1" applyFont="1" applyFill="1" applyBorder="1" applyAlignment="1" applyProtection="1">
      <alignment horizontal="center" textRotation="90" wrapText="1"/>
      <protection locked="0"/>
    </xf>
    <xf numFmtId="0" fontId="21" fillId="0" borderId="9" xfId="1" applyFont="1" applyFill="1" applyBorder="1" applyAlignment="1" applyProtection="1">
      <alignment horizontal="center" textRotation="90" wrapText="1"/>
      <protection locked="0"/>
    </xf>
    <xf numFmtId="0" fontId="16" fillId="0" borderId="0" xfId="1" applyFont="1" applyAlignment="1" applyProtection="1">
      <alignment horizontal="left"/>
      <protection locked="0"/>
    </xf>
    <xf numFmtId="0" fontId="15" fillId="0" borderId="0" xfId="1" applyAlignment="1" applyProtection="1"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15" fillId="0" borderId="0" xfId="1" applyAlignment="1" applyProtection="1">
      <alignment horizontal="center" vertical="center"/>
      <protection locked="0"/>
    </xf>
    <xf numFmtId="0" fontId="21" fillId="0" borderId="14" xfId="1" applyFont="1" applyFill="1" applyBorder="1" applyAlignment="1" applyProtection="1">
      <alignment horizontal="center" vertical="center" wrapText="1"/>
      <protection locked="0"/>
    </xf>
    <xf numFmtId="0" fontId="21" fillId="0" borderId="15" xfId="1" applyFont="1" applyFill="1" applyBorder="1" applyAlignment="1" applyProtection="1">
      <alignment horizontal="center" vertical="center" wrapText="1"/>
      <protection locked="0"/>
    </xf>
    <xf numFmtId="0" fontId="21" fillId="0" borderId="13" xfId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0" fillId="0" borderId="0" xfId="0"/>
    <xf numFmtId="0" fontId="0" fillId="0" borderId="11" xfId="0" applyBorder="1"/>
    <xf numFmtId="49" fontId="2" fillId="0" borderId="5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.4"/>
      <sheetName val="Форма 6.1 12"/>
      <sheetName val="Форма 2.1 14г."/>
      <sheetName val="Форма 2.2 10, 12г."/>
      <sheetName val="Форма 2.2 14г."/>
      <sheetName val="Форма 2.3 10, 12г."/>
      <sheetName val="Форма 2.3 14г."/>
    </sheetNames>
    <sheetDataSet>
      <sheetData sheetId="0" refreshError="1">
        <row r="16">
          <cell r="CI16">
            <v>1.01</v>
          </cell>
          <cell r="DM16">
            <v>1.01</v>
          </cell>
          <cell r="EB16">
            <v>1.01</v>
          </cell>
        </row>
      </sheetData>
      <sheetData sheetId="1" refreshError="1">
        <row r="28">
          <cell r="BF28">
            <v>0</v>
          </cell>
        </row>
        <row r="29">
          <cell r="BF29">
            <v>0</v>
          </cell>
        </row>
        <row r="35">
          <cell r="BF35">
            <v>1</v>
          </cell>
        </row>
        <row r="37">
          <cell r="BF37">
            <v>0</v>
          </cell>
        </row>
        <row r="39">
          <cell r="BF39">
            <v>0</v>
          </cell>
        </row>
        <row r="42">
          <cell r="BF42">
            <v>1</v>
          </cell>
        </row>
        <row r="44">
          <cell r="BF44">
            <v>1</v>
          </cell>
        </row>
        <row r="47">
          <cell r="BF47">
            <v>0</v>
          </cell>
        </row>
        <row r="53">
          <cell r="BF53">
            <v>0</v>
          </cell>
        </row>
        <row r="56">
          <cell r="CR56">
            <v>2</v>
          </cell>
        </row>
      </sheetData>
      <sheetData sheetId="2" refreshError="1"/>
      <sheetData sheetId="3" refreshError="1">
        <row r="14">
          <cell r="BF14">
            <v>180</v>
          </cell>
        </row>
        <row r="19">
          <cell r="BF19">
            <v>0</v>
          </cell>
        </row>
        <row r="23">
          <cell r="BF23">
            <v>30</v>
          </cell>
        </row>
        <row r="24">
          <cell r="BF24">
            <v>30</v>
          </cell>
        </row>
        <row r="25">
          <cell r="BF25">
            <v>0</v>
          </cell>
        </row>
        <row r="29">
          <cell r="BF29">
            <v>0.13140604467805519</v>
          </cell>
        </row>
        <row r="32">
          <cell r="BF32">
            <v>0</v>
          </cell>
        </row>
        <row r="35">
          <cell r="BF35">
            <v>0</v>
          </cell>
        </row>
        <row r="39">
          <cell r="BF39">
            <v>1</v>
          </cell>
        </row>
        <row r="41">
          <cell r="BF41">
            <v>0</v>
          </cell>
        </row>
        <row r="45">
          <cell r="BF45">
            <v>0</v>
          </cell>
        </row>
        <row r="47">
          <cell r="CR47">
            <v>0.58571428571428574</v>
          </cell>
        </row>
      </sheetData>
      <sheetData sheetId="4" refreshError="1"/>
      <sheetData sheetId="5" refreshError="1">
        <row r="10">
          <cell r="BF10">
            <v>1</v>
          </cell>
        </row>
        <row r="18">
          <cell r="BF18">
            <v>0</v>
          </cell>
        </row>
        <row r="22">
          <cell r="BF22">
            <v>0</v>
          </cell>
        </row>
        <row r="29">
          <cell r="BF29">
            <v>14</v>
          </cell>
        </row>
        <row r="33">
          <cell r="BF33">
            <v>0</v>
          </cell>
        </row>
        <row r="34">
          <cell r="BF34">
            <v>0</v>
          </cell>
        </row>
        <row r="38">
          <cell r="BF38">
            <v>0</v>
          </cell>
        </row>
        <row r="44">
          <cell r="BF44">
            <v>0</v>
          </cell>
        </row>
        <row r="47">
          <cell r="CR47">
            <v>2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6"/>
  <sheetViews>
    <sheetView view="pageBreakPreview" zoomScaleNormal="100" workbookViewId="0">
      <selection activeCell="BJ28" sqref="H17:DG28"/>
    </sheetView>
  </sheetViews>
  <sheetFormatPr defaultColWidth="0.85546875" defaultRowHeight="15" x14ac:dyDescent="0.25"/>
  <cols>
    <col min="1" max="16384" width="0.85546875" style="9"/>
  </cols>
  <sheetData>
    <row r="1" spans="1:161" s="1" customFormat="1" ht="11.25" customHeight="1" x14ac:dyDescent="0.2">
      <c r="DH1" s="1" t="s">
        <v>0</v>
      </c>
    </row>
    <row r="2" spans="1:161" s="1" customFormat="1" ht="11.25" customHeight="1" x14ac:dyDescent="0.2">
      <c r="DH2" s="1" t="s">
        <v>1</v>
      </c>
    </row>
    <row r="3" spans="1:161" s="1" customFormat="1" ht="11.25" customHeight="1" x14ac:dyDescent="0.2">
      <c r="DH3" s="1" t="s">
        <v>2</v>
      </c>
    </row>
    <row r="4" spans="1:161" s="1" customFormat="1" ht="11.25" customHeight="1" x14ac:dyDescent="0.2">
      <c r="DH4" s="1" t="s">
        <v>3</v>
      </c>
    </row>
    <row r="5" spans="1:161" s="1" customFormat="1" ht="11.25" customHeight="1" x14ac:dyDescent="0.2">
      <c r="DH5" s="1" t="s">
        <v>4</v>
      </c>
    </row>
    <row r="6" spans="1:161" s="1" customFormat="1" ht="11.25" customHeight="1" x14ac:dyDescent="0.2">
      <c r="DH6" s="1" t="s">
        <v>5</v>
      </c>
    </row>
    <row r="7" spans="1:161" s="2" customFormat="1" ht="13.5" customHeight="1" x14ac:dyDescent="0.25"/>
    <row r="8" spans="1:161" s="2" customFormat="1" ht="13.5" customHeight="1" x14ac:dyDescent="0.25">
      <c r="A8" s="141" t="s">
        <v>6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</row>
    <row r="9" spans="1:161" s="2" customFormat="1" ht="13.5" customHeight="1" x14ac:dyDescent="0.25">
      <c r="A9" s="141" t="s">
        <v>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</row>
    <row r="10" spans="1:161" s="2" customFormat="1" ht="6" customHeight="1" x14ac:dyDescent="0.25"/>
    <row r="11" spans="1:161" s="4" customFormat="1" ht="15.75" x14ac:dyDescent="0.25">
      <c r="A11" s="142" t="s">
        <v>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</row>
    <row r="12" spans="1:161" s="4" customFormat="1" ht="15.75" x14ac:dyDescent="0.25">
      <c r="CO12" s="5" t="s">
        <v>9</v>
      </c>
      <c r="CP12" s="143" t="s">
        <v>177</v>
      </c>
      <c r="CQ12" s="143"/>
      <c r="CR12" s="143"/>
      <c r="CS12" s="143"/>
      <c r="CT12" s="143"/>
      <c r="CU12" s="143"/>
      <c r="CV12" s="143"/>
      <c r="CW12" s="143"/>
      <c r="CX12" s="4" t="s">
        <v>10</v>
      </c>
    </row>
    <row r="13" spans="1:161" s="2" customFormat="1" ht="6" customHeight="1" x14ac:dyDescent="0.25">
      <c r="CP13" s="65"/>
    </row>
    <row r="14" spans="1:161" s="2" customFormat="1" ht="13.5" customHeight="1" x14ac:dyDescent="0.25">
      <c r="FE14" s="6"/>
    </row>
    <row r="15" spans="1:161" s="2" customFormat="1" ht="45.75" customHeight="1" x14ac:dyDescent="0.25">
      <c r="A15" s="144" t="s">
        <v>12</v>
      </c>
      <c r="B15" s="144"/>
      <c r="C15" s="144"/>
      <c r="D15" s="144"/>
      <c r="E15" s="144"/>
      <c r="F15" s="144"/>
      <c r="G15" s="144"/>
      <c r="H15" s="144" t="s">
        <v>13</v>
      </c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5" t="s">
        <v>14</v>
      </c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6" t="s">
        <v>15</v>
      </c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8"/>
    </row>
    <row r="16" spans="1:161" s="2" customFormat="1" x14ac:dyDescent="0.25">
      <c r="A16" s="129">
        <v>1</v>
      </c>
      <c r="B16" s="129"/>
      <c r="C16" s="129"/>
      <c r="D16" s="129"/>
      <c r="E16" s="129"/>
      <c r="F16" s="129"/>
      <c r="G16" s="129"/>
      <c r="H16" s="129">
        <v>2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>
        <v>3</v>
      </c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>
        <v>4</v>
      </c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</row>
    <row r="17" spans="1:161" s="2" customFormat="1" x14ac:dyDescent="0.25">
      <c r="A17" s="125">
        <v>1</v>
      </c>
      <c r="B17" s="125"/>
      <c r="C17" s="125"/>
      <c r="D17" s="125"/>
      <c r="E17" s="125"/>
      <c r="F17" s="125"/>
      <c r="G17" s="125"/>
      <c r="H17" s="132" t="s">
        <v>280</v>
      </c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4"/>
      <c r="BJ17" s="126">
        <v>4</v>
      </c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30">
        <v>7</v>
      </c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</row>
    <row r="18" spans="1:161" s="2" customFormat="1" x14ac:dyDescent="0.25">
      <c r="A18" s="125">
        <v>2</v>
      </c>
      <c r="B18" s="125"/>
      <c r="C18" s="125"/>
      <c r="D18" s="125"/>
      <c r="E18" s="125"/>
      <c r="F18" s="125"/>
      <c r="G18" s="125"/>
      <c r="H18" s="135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7"/>
      <c r="BJ18" s="126">
        <v>11</v>
      </c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7">
        <v>2</v>
      </c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</row>
    <row r="19" spans="1:161" s="2" customFormat="1" x14ac:dyDescent="0.25">
      <c r="A19" s="125">
        <v>3</v>
      </c>
      <c r="B19" s="125"/>
      <c r="C19" s="125"/>
      <c r="D19" s="125"/>
      <c r="E19" s="125"/>
      <c r="F19" s="125"/>
      <c r="G19" s="125"/>
      <c r="H19" s="135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7"/>
      <c r="BJ19" s="126">
        <v>17</v>
      </c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7">
        <v>7</v>
      </c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</row>
    <row r="20" spans="1:161" s="2" customFormat="1" x14ac:dyDescent="0.25">
      <c r="A20" s="125">
        <v>4</v>
      </c>
      <c r="B20" s="125"/>
      <c r="C20" s="125"/>
      <c r="D20" s="125"/>
      <c r="E20" s="125"/>
      <c r="F20" s="125"/>
      <c r="G20" s="125"/>
      <c r="H20" s="135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7"/>
      <c r="BJ20" s="126">
        <v>18</v>
      </c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7">
        <v>225</v>
      </c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</row>
    <row r="21" spans="1:161" s="2" customFormat="1" x14ac:dyDescent="0.25">
      <c r="A21" s="125">
        <v>5</v>
      </c>
      <c r="B21" s="125"/>
      <c r="C21" s="125"/>
      <c r="D21" s="125"/>
      <c r="E21" s="125"/>
      <c r="F21" s="125"/>
      <c r="G21" s="125"/>
      <c r="H21" s="135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7"/>
      <c r="BJ21" s="126">
        <v>51</v>
      </c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7">
        <v>768</v>
      </c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</row>
    <row r="22" spans="1:161" s="2" customFormat="1" x14ac:dyDescent="0.25">
      <c r="A22" s="125">
        <v>6</v>
      </c>
      <c r="B22" s="125"/>
      <c r="C22" s="125"/>
      <c r="D22" s="125"/>
      <c r="E22" s="125"/>
      <c r="F22" s="125"/>
      <c r="G22" s="125"/>
      <c r="H22" s="135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7"/>
      <c r="BJ22" s="126">
        <v>23</v>
      </c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7">
        <v>153</v>
      </c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</row>
    <row r="23" spans="1:161" s="2" customFormat="1" x14ac:dyDescent="0.25">
      <c r="A23" s="125">
        <v>7</v>
      </c>
      <c r="B23" s="125"/>
      <c r="C23" s="125"/>
      <c r="D23" s="125"/>
      <c r="E23" s="125"/>
      <c r="F23" s="125"/>
      <c r="G23" s="125"/>
      <c r="H23" s="135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7"/>
      <c r="BJ23" s="126">
        <v>44</v>
      </c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7">
        <v>256</v>
      </c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</row>
    <row r="24" spans="1:161" s="2" customFormat="1" x14ac:dyDescent="0.25">
      <c r="A24" s="125">
        <v>8</v>
      </c>
      <c r="B24" s="125"/>
      <c r="C24" s="125"/>
      <c r="D24" s="125"/>
      <c r="E24" s="125"/>
      <c r="F24" s="125"/>
      <c r="G24" s="125"/>
      <c r="H24" s="135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7"/>
      <c r="BJ24" s="126">
        <v>48</v>
      </c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7">
        <v>309</v>
      </c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</row>
    <row r="25" spans="1:161" s="2" customFormat="1" x14ac:dyDescent="0.25">
      <c r="A25" s="125">
        <v>9</v>
      </c>
      <c r="B25" s="125"/>
      <c r="C25" s="125"/>
      <c r="D25" s="125"/>
      <c r="E25" s="125"/>
      <c r="F25" s="125"/>
      <c r="G25" s="125"/>
      <c r="H25" s="135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7"/>
      <c r="BJ25" s="126">
        <v>41</v>
      </c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7">
        <v>125</v>
      </c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</row>
    <row r="26" spans="1:161" s="2" customFormat="1" x14ac:dyDescent="0.25">
      <c r="A26" s="125">
        <v>10</v>
      </c>
      <c r="B26" s="125"/>
      <c r="C26" s="125"/>
      <c r="D26" s="125"/>
      <c r="E26" s="125"/>
      <c r="F26" s="125"/>
      <c r="G26" s="125"/>
      <c r="H26" s="135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7"/>
      <c r="BJ26" s="126">
        <v>0</v>
      </c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7">
        <v>0</v>
      </c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</row>
    <row r="27" spans="1:161" s="2" customFormat="1" x14ac:dyDescent="0.25">
      <c r="A27" s="125">
        <v>11</v>
      </c>
      <c r="B27" s="125"/>
      <c r="C27" s="125"/>
      <c r="D27" s="125"/>
      <c r="E27" s="125"/>
      <c r="F27" s="125"/>
      <c r="G27" s="125"/>
      <c r="H27" s="135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7"/>
      <c r="BJ27" s="126">
        <v>2</v>
      </c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7">
        <v>15</v>
      </c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</row>
    <row r="28" spans="1:161" s="2" customFormat="1" x14ac:dyDescent="0.25">
      <c r="A28" s="125">
        <v>12</v>
      </c>
      <c r="B28" s="125"/>
      <c r="C28" s="125"/>
      <c r="D28" s="125"/>
      <c r="E28" s="125"/>
      <c r="F28" s="125"/>
      <c r="G28" s="125"/>
      <c r="H28" s="138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40"/>
      <c r="BJ28" s="126">
        <v>0</v>
      </c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7">
        <v>0</v>
      </c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</row>
    <row r="29" spans="1:161" s="2" customFormat="1" x14ac:dyDescent="0.25"/>
    <row r="30" spans="1:161" s="2" customFormat="1" ht="13.5" customHeight="1" x14ac:dyDescent="0.25">
      <c r="L30" s="128" t="s">
        <v>199</v>
      </c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X30" s="128" t="s">
        <v>175</v>
      </c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3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</row>
    <row r="31" spans="1:161" s="2" customFormat="1" ht="13.5" customHeight="1" x14ac:dyDescent="0.25">
      <c r="L31" s="124" t="s">
        <v>16</v>
      </c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7"/>
      <c r="BX31" s="124" t="s">
        <v>17</v>
      </c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7"/>
      <c r="DY31" s="124" t="s">
        <v>18</v>
      </c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</row>
    <row r="32" spans="1:161" s="2" customFormat="1" x14ac:dyDescent="0.25"/>
    <row r="33" spans="1:22" s="2" customFormat="1" x14ac:dyDescent="0.25"/>
    <row r="34" spans="1:22" s="1" customFormat="1" ht="12" x14ac:dyDescent="0.2"/>
    <row r="35" spans="1:22" s="2" customForma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s="2" customFormat="1" ht="15.75" customHeight="1" x14ac:dyDescent="0.25">
      <c r="F36" s="1" t="s">
        <v>19</v>
      </c>
    </row>
  </sheetData>
  <mergeCells count="55">
    <mergeCell ref="A8:FE8"/>
    <mergeCell ref="A9:FE9"/>
    <mergeCell ref="A11:FE11"/>
    <mergeCell ref="CP12:CW12"/>
    <mergeCell ref="A15:G15"/>
    <mergeCell ref="H15:BI15"/>
    <mergeCell ref="BJ15:DG15"/>
    <mergeCell ref="DH15:FE15"/>
    <mergeCell ref="A16:G16"/>
    <mergeCell ref="H16:BI16"/>
    <mergeCell ref="BJ16:DG16"/>
    <mergeCell ref="DH16:FE16"/>
    <mergeCell ref="A17:G17"/>
    <mergeCell ref="BJ17:DG17"/>
    <mergeCell ref="DH17:FE17"/>
    <mergeCell ref="H17:BI28"/>
    <mergeCell ref="A18:G18"/>
    <mergeCell ref="BJ18:DG18"/>
    <mergeCell ref="DH18:FE18"/>
    <mergeCell ref="A19:G19"/>
    <mergeCell ref="BJ19:DG19"/>
    <mergeCell ref="DH19:FE19"/>
    <mergeCell ref="A20:G20"/>
    <mergeCell ref="BJ20:DG20"/>
    <mergeCell ref="DH20:FE20"/>
    <mergeCell ref="A21:G21"/>
    <mergeCell ref="BJ21:DG21"/>
    <mergeCell ref="DH21:FE21"/>
    <mergeCell ref="A22:G22"/>
    <mergeCell ref="BJ22:DG22"/>
    <mergeCell ref="DH22:FE22"/>
    <mergeCell ref="A27:G27"/>
    <mergeCell ref="BJ27:DG27"/>
    <mergeCell ref="DH27:FE27"/>
    <mergeCell ref="A23:G23"/>
    <mergeCell ref="BJ23:DG23"/>
    <mergeCell ref="DH23:FE23"/>
    <mergeCell ref="A24:G24"/>
    <mergeCell ref="BJ24:DG24"/>
    <mergeCell ref="DH24:FE24"/>
    <mergeCell ref="A25:G25"/>
    <mergeCell ref="BJ25:DG25"/>
    <mergeCell ref="DH25:FE25"/>
    <mergeCell ref="A26:G26"/>
    <mergeCell ref="BJ26:DG26"/>
    <mergeCell ref="DH26:FE26"/>
    <mergeCell ref="L31:BV31"/>
    <mergeCell ref="BX31:DW31"/>
    <mergeCell ref="DY31:ET31"/>
    <mergeCell ref="A28:G28"/>
    <mergeCell ref="BJ28:DG28"/>
    <mergeCell ref="DH28:FE28"/>
    <mergeCell ref="L30:BV30"/>
    <mergeCell ref="BX30:DW30"/>
    <mergeCell ref="DY30:ET30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5"/>
  <sheetViews>
    <sheetView topLeftCell="I25" zoomScale="60" zoomScaleNormal="60" workbookViewId="0">
      <selection activeCell="AF39" sqref="AF39"/>
    </sheetView>
  </sheetViews>
  <sheetFormatPr defaultRowHeight="15" x14ac:dyDescent="0.25"/>
  <cols>
    <col min="1" max="1" width="4.85546875" style="94" customWidth="1"/>
    <col min="2" max="2" width="27.42578125" style="94" customWidth="1"/>
    <col min="3" max="3" width="22.85546875" style="94" customWidth="1"/>
    <col min="4" max="10" width="9.140625" style="94"/>
    <col min="11" max="11" width="8.7109375" style="94" customWidth="1"/>
    <col min="12" max="28" width="9.140625" style="94"/>
    <col min="29" max="29" width="16.85546875" style="94" customWidth="1"/>
    <col min="30" max="30" width="19.5703125" style="94" customWidth="1"/>
    <col min="31" max="31" width="19.28515625" style="94" customWidth="1"/>
    <col min="32" max="32" width="11.5703125" style="94" bestFit="1" customWidth="1"/>
    <col min="33" max="34" width="9.140625" style="94"/>
    <col min="35" max="35" width="9.85546875" style="94" customWidth="1"/>
    <col min="36" max="16384" width="9.140625" style="94"/>
  </cols>
  <sheetData>
    <row r="1" spans="1:35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</row>
    <row r="2" spans="1:35" x14ac:dyDescent="0.25">
      <c r="A2" s="337" t="s">
        <v>312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</row>
    <row r="3" spans="1:35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ht="15.75" x14ac:dyDescent="0.25">
      <c r="A4" s="339" t="s">
        <v>200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</row>
    <row r="5" spans="1:35" x14ac:dyDescent="0.25">
      <c r="A5" s="341" t="s">
        <v>313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</row>
    <row r="6" spans="1:35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</row>
    <row r="7" spans="1:35" s="98" customFormat="1" ht="35.25" customHeight="1" x14ac:dyDescent="0.25">
      <c r="A7" s="329" t="s">
        <v>314</v>
      </c>
      <c r="B7" s="343" t="s">
        <v>315</v>
      </c>
      <c r="C7" s="343" t="s">
        <v>316</v>
      </c>
      <c r="D7" s="329" t="s">
        <v>227</v>
      </c>
      <c r="E7" s="329" t="s">
        <v>228</v>
      </c>
      <c r="F7" s="329" t="s">
        <v>317</v>
      </c>
      <c r="G7" s="329" t="s">
        <v>318</v>
      </c>
      <c r="H7" s="329" t="s">
        <v>319</v>
      </c>
      <c r="I7" s="332" t="s">
        <v>320</v>
      </c>
      <c r="J7" s="333"/>
      <c r="K7" s="333"/>
      <c r="L7" s="333"/>
      <c r="M7" s="333"/>
      <c r="N7" s="333"/>
      <c r="O7" s="333"/>
      <c r="P7" s="334"/>
      <c r="Q7" s="332" t="s">
        <v>321</v>
      </c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4"/>
      <c r="AC7" s="329" t="s">
        <v>322</v>
      </c>
      <c r="AD7" s="329" t="s">
        <v>323</v>
      </c>
      <c r="AE7" s="329" t="s">
        <v>324</v>
      </c>
      <c r="AF7" s="329" t="s">
        <v>325</v>
      </c>
      <c r="AG7" s="329" t="s">
        <v>326</v>
      </c>
      <c r="AH7" s="329" t="s">
        <v>327</v>
      </c>
      <c r="AI7" s="329" t="s">
        <v>328</v>
      </c>
    </row>
    <row r="8" spans="1:35" s="98" customFormat="1" ht="27" customHeight="1" x14ac:dyDescent="0.25">
      <c r="A8" s="330"/>
      <c r="B8" s="344"/>
      <c r="C8" s="344"/>
      <c r="D8" s="330"/>
      <c r="E8" s="330"/>
      <c r="F8" s="330"/>
      <c r="G8" s="330"/>
      <c r="H8" s="330"/>
      <c r="I8" s="332" t="s">
        <v>231</v>
      </c>
      <c r="J8" s="333"/>
      <c r="K8" s="333"/>
      <c r="L8" s="333"/>
      <c r="M8" s="334"/>
      <c r="N8" s="329" t="s">
        <v>229</v>
      </c>
      <c r="O8" s="329" t="s">
        <v>230</v>
      </c>
      <c r="P8" s="329" t="s">
        <v>329</v>
      </c>
      <c r="Q8" s="332" t="s">
        <v>231</v>
      </c>
      <c r="R8" s="333"/>
      <c r="S8" s="333"/>
      <c r="T8" s="333"/>
      <c r="U8" s="333"/>
      <c r="V8" s="333"/>
      <c r="W8" s="333"/>
      <c r="X8" s="333"/>
      <c r="Y8" s="334"/>
      <c r="Z8" s="329" t="s">
        <v>229</v>
      </c>
      <c r="AA8" s="329" t="s">
        <v>230</v>
      </c>
      <c r="AB8" s="329" t="s">
        <v>330</v>
      </c>
      <c r="AC8" s="330"/>
      <c r="AD8" s="330"/>
      <c r="AE8" s="330"/>
      <c r="AF8" s="330"/>
      <c r="AG8" s="330"/>
      <c r="AH8" s="330"/>
      <c r="AI8" s="330"/>
    </row>
    <row r="9" spans="1:35" s="98" customFormat="1" ht="65.25" customHeight="1" x14ac:dyDescent="0.25">
      <c r="A9" s="330"/>
      <c r="B9" s="344"/>
      <c r="C9" s="344"/>
      <c r="D9" s="330"/>
      <c r="E9" s="330"/>
      <c r="F9" s="330"/>
      <c r="G9" s="330"/>
      <c r="H9" s="330"/>
      <c r="I9" s="335" t="s">
        <v>331</v>
      </c>
      <c r="J9" s="336"/>
      <c r="K9" s="335" t="s">
        <v>332</v>
      </c>
      <c r="L9" s="336"/>
      <c r="M9" s="329" t="s">
        <v>333</v>
      </c>
      <c r="N9" s="330"/>
      <c r="O9" s="330"/>
      <c r="P9" s="330"/>
      <c r="Q9" s="335" t="s">
        <v>331</v>
      </c>
      <c r="R9" s="336"/>
      <c r="S9" s="335" t="s">
        <v>332</v>
      </c>
      <c r="T9" s="336"/>
      <c r="U9" s="329" t="s">
        <v>333</v>
      </c>
      <c r="V9" s="329" t="s">
        <v>232</v>
      </c>
      <c r="W9" s="329" t="s">
        <v>233</v>
      </c>
      <c r="X9" s="329" t="s">
        <v>334</v>
      </c>
      <c r="Y9" s="329" t="s">
        <v>335</v>
      </c>
      <c r="Z9" s="330"/>
      <c r="AA9" s="330"/>
      <c r="AB9" s="330"/>
      <c r="AC9" s="330"/>
      <c r="AD9" s="330"/>
      <c r="AE9" s="330"/>
      <c r="AF9" s="330"/>
      <c r="AG9" s="330"/>
      <c r="AH9" s="330"/>
      <c r="AI9" s="330"/>
    </row>
    <row r="10" spans="1:35" s="98" customFormat="1" ht="123" customHeight="1" x14ac:dyDescent="0.25">
      <c r="A10" s="331"/>
      <c r="B10" s="345"/>
      <c r="C10" s="345"/>
      <c r="D10" s="331"/>
      <c r="E10" s="331"/>
      <c r="F10" s="331"/>
      <c r="G10" s="331"/>
      <c r="H10" s="331"/>
      <c r="I10" s="99" t="s">
        <v>234</v>
      </c>
      <c r="J10" s="99" t="s">
        <v>235</v>
      </c>
      <c r="K10" s="99" t="s">
        <v>234</v>
      </c>
      <c r="L10" s="99" t="s">
        <v>235</v>
      </c>
      <c r="M10" s="331"/>
      <c r="N10" s="331"/>
      <c r="O10" s="331"/>
      <c r="P10" s="331"/>
      <c r="Q10" s="99" t="s">
        <v>234</v>
      </c>
      <c r="R10" s="99" t="s">
        <v>235</v>
      </c>
      <c r="S10" s="99" t="s">
        <v>234</v>
      </c>
      <c r="T10" s="99" t="s">
        <v>235</v>
      </c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</row>
    <row r="11" spans="1:35" s="98" customFormat="1" ht="25.5" customHeight="1" x14ac:dyDescent="0.25">
      <c r="A11" s="100">
        <v>1</v>
      </c>
      <c r="B11" s="101" t="s">
        <v>236</v>
      </c>
      <c r="C11" s="101" t="s">
        <v>237</v>
      </c>
      <c r="D11" s="101" t="s">
        <v>238</v>
      </c>
      <c r="E11" s="101" t="s">
        <v>239</v>
      </c>
      <c r="F11" s="101" t="s">
        <v>240</v>
      </c>
      <c r="G11" s="101" t="s">
        <v>241</v>
      </c>
      <c r="H11" s="101" t="s">
        <v>242</v>
      </c>
      <c r="I11" s="101" t="s">
        <v>243</v>
      </c>
      <c r="J11" s="101" t="s">
        <v>244</v>
      </c>
      <c r="K11" s="101" t="s">
        <v>245</v>
      </c>
      <c r="L11" s="101" t="s">
        <v>336</v>
      </c>
      <c r="M11" s="101" t="s">
        <v>246</v>
      </c>
      <c r="N11" s="101" t="s">
        <v>247</v>
      </c>
      <c r="O11" s="101" t="s">
        <v>248</v>
      </c>
      <c r="P11" s="101" t="s">
        <v>249</v>
      </c>
      <c r="Q11" s="101" t="s">
        <v>250</v>
      </c>
      <c r="R11" s="101" t="s">
        <v>251</v>
      </c>
      <c r="S11" s="101" t="s">
        <v>252</v>
      </c>
      <c r="T11" s="101" t="s">
        <v>253</v>
      </c>
      <c r="U11" s="101" t="s">
        <v>254</v>
      </c>
      <c r="V11" s="101" t="s">
        <v>255</v>
      </c>
      <c r="W11" s="101" t="s">
        <v>256</v>
      </c>
      <c r="X11" s="101" t="s">
        <v>257</v>
      </c>
      <c r="Y11" s="101" t="s">
        <v>258</v>
      </c>
      <c r="Z11" s="101" t="s">
        <v>259</v>
      </c>
      <c r="AA11" s="101" t="s">
        <v>260</v>
      </c>
      <c r="AB11" s="101" t="s">
        <v>261</v>
      </c>
      <c r="AC11" s="101" t="s">
        <v>262</v>
      </c>
      <c r="AD11" s="101" t="s">
        <v>263</v>
      </c>
      <c r="AE11" s="101" t="s">
        <v>264</v>
      </c>
      <c r="AF11" s="101" t="s">
        <v>265</v>
      </c>
      <c r="AG11" s="101" t="s">
        <v>266</v>
      </c>
      <c r="AH11" s="101" t="s">
        <v>267</v>
      </c>
      <c r="AI11" s="101" t="s">
        <v>268</v>
      </c>
    </row>
    <row r="12" spans="1:35" s="108" customFormat="1" ht="30" x14ac:dyDescent="0.25">
      <c r="A12" s="102">
        <v>1</v>
      </c>
      <c r="B12" s="103" t="s">
        <v>200</v>
      </c>
      <c r="C12" s="104" t="s">
        <v>337</v>
      </c>
      <c r="D12" s="102" t="s">
        <v>338</v>
      </c>
      <c r="E12" s="102">
        <v>6</v>
      </c>
      <c r="F12" s="102">
        <v>1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4</v>
      </c>
      <c r="N12" s="102">
        <v>0</v>
      </c>
      <c r="O12" s="102">
        <v>0</v>
      </c>
      <c r="P12" s="102">
        <v>4</v>
      </c>
      <c r="Q12" s="102">
        <v>0</v>
      </c>
      <c r="R12" s="102">
        <v>0</v>
      </c>
      <c r="S12" s="102">
        <v>0</v>
      </c>
      <c r="T12" s="102">
        <v>0</v>
      </c>
      <c r="U12" s="102">
        <v>4</v>
      </c>
      <c r="V12" s="102">
        <v>0</v>
      </c>
      <c r="W12" s="102">
        <v>0</v>
      </c>
      <c r="X12" s="102">
        <v>0</v>
      </c>
      <c r="Y12" s="102">
        <v>4</v>
      </c>
      <c r="Z12" s="102">
        <v>0</v>
      </c>
      <c r="AA12" s="102">
        <v>0</v>
      </c>
      <c r="AB12" s="102">
        <v>4</v>
      </c>
      <c r="AC12" s="105" t="s">
        <v>339</v>
      </c>
      <c r="AD12" s="105" t="s">
        <v>340</v>
      </c>
      <c r="AE12" s="105" t="s">
        <v>340</v>
      </c>
      <c r="AF12" s="105" t="s">
        <v>341</v>
      </c>
      <c r="AG12" s="106">
        <v>1500</v>
      </c>
      <c r="AH12" s="107" t="s">
        <v>342</v>
      </c>
      <c r="AI12" s="107" t="s">
        <v>343</v>
      </c>
    </row>
    <row r="13" spans="1:35" s="108" customFormat="1" ht="24" x14ac:dyDescent="0.25">
      <c r="A13" s="102">
        <v>2</v>
      </c>
      <c r="B13" s="103" t="s">
        <v>344</v>
      </c>
      <c r="C13" s="104" t="s">
        <v>345</v>
      </c>
      <c r="D13" s="102" t="s">
        <v>346</v>
      </c>
      <c r="E13" s="102">
        <v>0.4</v>
      </c>
      <c r="F13" s="102">
        <v>1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1</v>
      </c>
      <c r="N13" s="102">
        <v>0</v>
      </c>
      <c r="O13" s="102">
        <v>0</v>
      </c>
      <c r="P13" s="102">
        <v>1</v>
      </c>
      <c r="Q13" s="102">
        <v>0</v>
      </c>
      <c r="R13" s="102">
        <v>0</v>
      </c>
      <c r="S13" s="102">
        <v>0</v>
      </c>
      <c r="T13" s="102">
        <v>0</v>
      </c>
      <c r="U13" s="102">
        <v>1</v>
      </c>
      <c r="V13" s="102">
        <v>1</v>
      </c>
      <c r="W13" s="102">
        <v>0</v>
      </c>
      <c r="X13" s="102">
        <v>0</v>
      </c>
      <c r="Y13" s="102">
        <v>1</v>
      </c>
      <c r="Z13" s="102">
        <v>0</v>
      </c>
      <c r="AA13" s="102">
        <v>0</v>
      </c>
      <c r="AB13" s="102">
        <v>1</v>
      </c>
      <c r="AC13" s="105" t="s">
        <v>347</v>
      </c>
      <c r="AD13" s="105" t="s">
        <v>348</v>
      </c>
      <c r="AE13" s="105" t="s">
        <v>348</v>
      </c>
      <c r="AF13" s="105" t="s">
        <v>349</v>
      </c>
      <c r="AG13" s="106">
        <v>1.4999999999999999E-2</v>
      </c>
      <c r="AH13" s="107" t="s">
        <v>342</v>
      </c>
      <c r="AI13" s="107" t="s">
        <v>350</v>
      </c>
    </row>
    <row r="14" spans="1:35" s="108" customFormat="1" ht="30" x14ac:dyDescent="0.25">
      <c r="A14" s="109">
        <v>3</v>
      </c>
      <c r="B14" s="103" t="s">
        <v>344</v>
      </c>
      <c r="C14" s="104" t="s">
        <v>351</v>
      </c>
      <c r="D14" s="102" t="s">
        <v>352</v>
      </c>
      <c r="E14" s="102">
        <v>0.4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2</v>
      </c>
      <c r="N14" s="102">
        <v>0</v>
      </c>
      <c r="O14" s="102">
        <v>0</v>
      </c>
      <c r="P14" s="102">
        <v>2</v>
      </c>
      <c r="Q14" s="102">
        <v>0</v>
      </c>
      <c r="R14" s="102">
        <v>0</v>
      </c>
      <c r="S14" s="102">
        <v>0</v>
      </c>
      <c r="T14" s="102">
        <v>0</v>
      </c>
      <c r="U14" s="102">
        <v>2</v>
      </c>
      <c r="V14" s="102">
        <v>2</v>
      </c>
      <c r="W14" s="102">
        <v>0</v>
      </c>
      <c r="X14" s="102">
        <v>0</v>
      </c>
      <c r="Y14" s="102">
        <v>2</v>
      </c>
      <c r="Z14" s="102">
        <v>0</v>
      </c>
      <c r="AA14" s="102">
        <v>0</v>
      </c>
      <c r="AB14" s="102">
        <v>2</v>
      </c>
      <c r="AC14" s="105" t="s">
        <v>353</v>
      </c>
      <c r="AD14" s="105" t="s">
        <v>354</v>
      </c>
      <c r="AE14" s="105" t="s">
        <v>355</v>
      </c>
      <c r="AF14" s="105" t="s">
        <v>356</v>
      </c>
      <c r="AG14" s="110">
        <v>0.03</v>
      </c>
      <c r="AH14" s="107" t="s">
        <v>342</v>
      </c>
      <c r="AI14" s="107" t="s">
        <v>357</v>
      </c>
    </row>
    <row r="15" spans="1:35" s="108" customFormat="1" ht="24" x14ac:dyDescent="0.25">
      <c r="A15" s="102">
        <v>4</v>
      </c>
      <c r="B15" s="103" t="s">
        <v>200</v>
      </c>
      <c r="C15" s="104" t="s">
        <v>358</v>
      </c>
      <c r="D15" s="102" t="s">
        <v>359</v>
      </c>
      <c r="E15" s="102">
        <v>0.4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1</v>
      </c>
      <c r="N15" s="102">
        <v>0</v>
      </c>
      <c r="O15" s="102">
        <v>0</v>
      </c>
      <c r="P15" s="102">
        <v>1</v>
      </c>
      <c r="Q15" s="102">
        <v>0</v>
      </c>
      <c r="R15" s="102">
        <v>0</v>
      </c>
      <c r="S15" s="102">
        <v>0</v>
      </c>
      <c r="T15" s="102">
        <v>0</v>
      </c>
      <c r="U15" s="102">
        <v>1</v>
      </c>
      <c r="V15" s="102">
        <v>1</v>
      </c>
      <c r="W15" s="102">
        <v>0</v>
      </c>
      <c r="X15" s="102">
        <v>0</v>
      </c>
      <c r="Y15" s="102">
        <v>1</v>
      </c>
      <c r="Z15" s="102">
        <v>0</v>
      </c>
      <c r="AA15" s="102">
        <v>0</v>
      </c>
      <c r="AB15" s="102">
        <v>1</v>
      </c>
      <c r="AC15" s="105" t="s">
        <v>360</v>
      </c>
      <c r="AD15" s="105" t="s">
        <v>361</v>
      </c>
      <c r="AE15" s="105" t="s">
        <v>361</v>
      </c>
      <c r="AF15" s="105" t="s">
        <v>362</v>
      </c>
      <c r="AG15" s="110">
        <v>0.76500000000000001</v>
      </c>
      <c r="AH15" s="107" t="s">
        <v>342</v>
      </c>
      <c r="AI15" s="107" t="s">
        <v>363</v>
      </c>
    </row>
    <row r="16" spans="1:35" s="108" customFormat="1" ht="24" x14ac:dyDescent="0.25">
      <c r="A16" s="102">
        <v>5</v>
      </c>
      <c r="B16" s="103" t="s">
        <v>344</v>
      </c>
      <c r="C16" s="111" t="s">
        <v>364</v>
      </c>
      <c r="D16" s="102" t="s">
        <v>359</v>
      </c>
      <c r="E16" s="102">
        <v>0.4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1</v>
      </c>
      <c r="N16" s="102">
        <v>0</v>
      </c>
      <c r="O16" s="102">
        <v>0</v>
      </c>
      <c r="P16" s="102">
        <v>1</v>
      </c>
      <c r="Q16" s="102">
        <v>0</v>
      </c>
      <c r="R16" s="102">
        <v>0</v>
      </c>
      <c r="S16" s="102">
        <v>0</v>
      </c>
      <c r="T16" s="102">
        <v>0</v>
      </c>
      <c r="U16" s="102">
        <v>1</v>
      </c>
      <c r="V16" s="102">
        <v>1</v>
      </c>
      <c r="W16" s="102">
        <v>0</v>
      </c>
      <c r="X16" s="102">
        <v>0</v>
      </c>
      <c r="Y16" s="102">
        <v>1</v>
      </c>
      <c r="Z16" s="102">
        <v>0</v>
      </c>
      <c r="AA16" s="102">
        <v>0</v>
      </c>
      <c r="AB16" s="102">
        <v>1</v>
      </c>
      <c r="AC16" s="105" t="s">
        <v>365</v>
      </c>
      <c r="AD16" s="105" t="s">
        <v>366</v>
      </c>
      <c r="AE16" s="105" t="s">
        <v>366</v>
      </c>
      <c r="AF16" s="105" t="s">
        <v>367</v>
      </c>
      <c r="AG16" s="110">
        <v>1.4999999999999999E-2</v>
      </c>
      <c r="AH16" s="107" t="s">
        <v>342</v>
      </c>
      <c r="AI16" s="107" t="s">
        <v>368</v>
      </c>
    </row>
    <row r="17" spans="1:35" s="108" customFormat="1" ht="24" x14ac:dyDescent="0.25">
      <c r="A17" s="109">
        <v>6</v>
      </c>
      <c r="B17" s="103" t="s">
        <v>344</v>
      </c>
      <c r="C17" s="104" t="s">
        <v>369</v>
      </c>
      <c r="D17" s="102" t="s">
        <v>359</v>
      </c>
      <c r="E17" s="102">
        <v>0.4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1</v>
      </c>
      <c r="N17" s="102">
        <v>0</v>
      </c>
      <c r="O17" s="102">
        <v>0</v>
      </c>
      <c r="P17" s="102">
        <v>1</v>
      </c>
      <c r="Q17" s="102">
        <v>0</v>
      </c>
      <c r="R17" s="102">
        <v>0</v>
      </c>
      <c r="S17" s="102">
        <v>0</v>
      </c>
      <c r="T17" s="102">
        <v>0</v>
      </c>
      <c r="U17" s="102">
        <v>1</v>
      </c>
      <c r="V17" s="102">
        <v>1</v>
      </c>
      <c r="W17" s="102">
        <v>0</v>
      </c>
      <c r="X17" s="102">
        <v>0</v>
      </c>
      <c r="Y17" s="102">
        <v>1</v>
      </c>
      <c r="Z17" s="102">
        <v>0</v>
      </c>
      <c r="AA17" s="102">
        <v>0</v>
      </c>
      <c r="AB17" s="102">
        <v>1</v>
      </c>
      <c r="AC17" s="105" t="s">
        <v>370</v>
      </c>
      <c r="AD17" s="105" t="s">
        <v>371</v>
      </c>
      <c r="AE17" s="105" t="s">
        <v>371</v>
      </c>
      <c r="AF17" s="105" t="s">
        <v>372</v>
      </c>
      <c r="AG17" s="110">
        <v>0.09</v>
      </c>
      <c r="AH17" s="107" t="s">
        <v>342</v>
      </c>
      <c r="AI17" s="107" t="s">
        <v>373</v>
      </c>
    </row>
    <row r="18" spans="1:35" s="108" customFormat="1" ht="24" x14ac:dyDescent="0.25">
      <c r="A18" s="102">
        <v>7</v>
      </c>
      <c r="B18" s="103" t="s">
        <v>200</v>
      </c>
      <c r="C18" s="104" t="s">
        <v>374</v>
      </c>
      <c r="D18" s="102" t="s">
        <v>359</v>
      </c>
      <c r="E18" s="102">
        <v>0.4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1</v>
      </c>
      <c r="N18" s="102">
        <v>0</v>
      </c>
      <c r="O18" s="102">
        <v>0</v>
      </c>
      <c r="P18" s="102">
        <v>1</v>
      </c>
      <c r="Q18" s="102">
        <v>0</v>
      </c>
      <c r="R18" s="102">
        <v>0</v>
      </c>
      <c r="S18" s="102">
        <v>0</v>
      </c>
      <c r="T18" s="102">
        <v>0</v>
      </c>
      <c r="U18" s="102">
        <v>1</v>
      </c>
      <c r="V18" s="102">
        <v>1</v>
      </c>
      <c r="W18" s="102">
        <v>0</v>
      </c>
      <c r="X18" s="102">
        <v>0</v>
      </c>
      <c r="Y18" s="102">
        <v>1</v>
      </c>
      <c r="Z18" s="102">
        <v>0</v>
      </c>
      <c r="AA18" s="102">
        <v>0</v>
      </c>
      <c r="AB18" s="102">
        <v>1</v>
      </c>
      <c r="AC18" s="105" t="s">
        <v>375</v>
      </c>
      <c r="AD18" s="105" t="s">
        <v>376</v>
      </c>
      <c r="AE18" s="105" t="s">
        <v>376</v>
      </c>
      <c r="AF18" s="105" t="s">
        <v>377</v>
      </c>
      <c r="AG18" s="110">
        <v>0.36</v>
      </c>
      <c r="AH18" s="107" t="s">
        <v>342</v>
      </c>
      <c r="AI18" s="107" t="s">
        <v>378</v>
      </c>
    </row>
    <row r="19" spans="1:35" s="108" customFormat="1" ht="24" x14ac:dyDescent="0.25">
      <c r="A19" s="102">
        <v>8</v>
      </c>
      <c r="B19" s="103" t="s">
        <v>344</v>
      </c>
      <c r="C19" s="104" t="s">
        <v>379</v>
      </c>
      <c r="D19" s="102" t="s">
        <v>359</v>
      </c>
      <c r="E19" s="102">
        <v>0.4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1</v>
      </c>
      <c r="N19" s="102">
        <v>0</v>
      </c>
      <c r="O19" s="102">
        <v>0</v>
      </c>
      <c r="P19" s="102">
        <v>1</v>
      </c>
      <c r="Q19" s="102">
        <v>0</v>
      </c>
      <c r="R19" s="102">
        <v>0</v>
      </c>
      <c r="S19" s="102">
        <v>0</v>
      </c>
      <c r="T19" s="102">
        <v>0</v>
      </c>
      <c r="U19" s="102">
        <v>1</v>
      </c>
      <c r="V19" s="102">
        <v>1</v>
      </c>
      <c r="W19" s="102">
        <v>0</v>
      </c>
      <c r="X19" s="102">
        <v>0</v>
      </c>
      <c r="Y19" s="102">
        <v>1</v>
      </c>
      <c r="Z19" s="102">
        <v>0</v>
      </c>
      <c r="AA19" s="102">
        <v>0</v>
      </c>
      <c r="AB19" s="102">
        <v>1</v>
      </c>
      <c r="AC19" s="105" t="s">
        <v>380</v>
      </c>
      <c r="AD19" s="105" t="s">
        <v>381</v>
      </c>
      <c r="AE19" s="105" t="s">
        <v>381</v>
      </c>
      <c r="AF19" s="105" t="s">
        <v>382</v>
      </c>
      <c r="AG19" s="110">
        <v>1.4999999999999999E-2</v>
      </c>
      <c r="AH19" s="107" t="s">
        <v>342</v>
      </c>
      <c r="AI19" s="107" t="s">
        <v>383</v>
      </c>
    </row>
    <row r="20" spans="1:35" s="108" customFormat="1" ht="24" x14ac:dyDescent="0.25">
      <c r="A20" s="109">
        <v>9</v>
      </c>
      <c r="B20" s="103" t="s">
        <v>344</v>
      </c>
      <c r="C20" s="111" t="s">
        <v>384</v>
      </c>
      <c r="D20" s="102" t="s">
        <v>359</v>
      </c>
      <c r="E20" s="102">
        <v>0.4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1</v>
      </c>
      <c r="N20" s="102">
        <v>0</v>
      </c>
      <c r="O20" s="102">
        <v>0</v>
      </c>
      <c r="P20" s="102">
        <v>1</v>
      </c>
      <c r="Q20" s="102">
        <v>0</v>
      </c>
      <c r="R20" s="102">
        <v>0</v>
      </c>
      <c r="S20" s="102">
        <v>0</v>
      </c>
      <c r="T20" s="102">
        <v>0</v>
      </c>
      <c r="U20" s="102">
        <v>1</v>
      </c>
      <c r="V20" s="102">
        <v>1</v>
      </c>
      <c r="W20" s="102">
        <v>0</v>
      </c>
      <c r="X20" s="102">
        <v>0</v>
      </c>
      <c r="Y20" s="102">
        <v>1</v>
      </c>
      <c r="Z20" s="102">
        <v>0</v>
      </c>
      <c r="AA20" s="102">
        <v>0</v>
      </c>
      <c r="AB20" s="102">
        <v>1</v>
      </c>
      <c r="AC20" s="105" t="s">
        <v>385</v>
      </c>
      <c r="AD20" s="105" t="s">
        <v>386</v>
      </c>
      <c r="AE20" s="105" t="s">
        <v>386</v>
      </c>
      <c r="AF20" s="105" t="s">
        <v>387</v>
      </c>
      <c r="AG20" s="110">
        <v>5.0999999999999996</v>
      </c>
      <c r="AH20" s="107" t="s">
        <v>342</v>
      </c>
      <c r="AI20" s="107" t="s">
        <v>388</v>
      </c>
    </row>
    <row r="21" spans="1:35" s="108" customFormat="1" ht="24" x14ac:dyDescent="0.25">
      <c r="A21" s="102">
        <v>10</v>
      </c>
      <c r="B21" s="103" t="s">
        <v>200</v>
      </c>
      <c r="C21" s="111" t="s">
        <v>389</v>
      </c>
      <c r="D21" s="102" t="s">
        <v>346</v>
      </c>
      <c r="E21" s="102">
        <v>0.4</v>
      </c>
      <c r="F21" s="102">
        <v>1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1</v>
      </c>
      <c r="N21" s="102">
        <v>0</v>
      </c>
      <c r="O21" s="102">
        <v>0</v>
      </c>
      <c r="P21" s="102">
        <v>1</v>
      </c>
      <c r="Q21" s="102">
        <v>0</v>
      </c>
      <c r="R21" s="102">
        <v>0</v>
      </c>
      <c r="S21" s="102">
        <v>0</v>
      </c>
      <c r="T21" s="102">
        <v>0</v>
      </c>
      <c r="U21" s="102">
        <v>1</v>
      </c>
      <c r="V21" s="102">
        <v>1</v>
      </c>
      <c r="W21" s="102">
        <v>0</v>
      </c>
      <c r="X21" s="102">
        <v>0</v>
      </c>
      <c r="Y21" s="102">
        <v>1</v>
      </c>
      <c r="Z21" s="102">
        <v>0</v>
      </c>
      <c r="AA21" s="102">
        <v>0</v>
      </c>
      <c r="AB21" s="102">
        <v>1</v>
      </c>
      <c r="AC21" s="105" t="s">
        <v>390</v>
      </c>
      <c r="AD21" s="105" t="s">
        <v>391</v>
      </c>
      <c r="AE21" s="105" t="s">
        <v>392</v>
      </c>
      <c r="AF21" s="105" t="s">
        <v>393</v>
      </c>
      <c r="AG21" s="110">
        <v>1.4999999999999999E-2</v>
      </c>
      <c r="AH21" s="107" t="s">
        <v>342</v>
      </c>
      <c r="AI21" s="107" t="s">
        <v>394</v>
      </c>
    </row>
    <row r="22" spans="1:35" s="108" customFormat="1" ht="30" x14ac:dyDescent="0.25">
      <c r="A22" s="102">
        <v>11</v>
      </c>
      <c r="B22" s="103" t="s">
        <v>344</v>
      </c>
      <c r="C22" s="104" t="s">
        <v>395</v>
      </c>
      <c r="D22" s="102" t="s">
        <v>359</v>
      </c>
      <c r="E22" s="102">
        <v>10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2</v>
      </c>
      <c r="N22" s="102">
        <v>0</v>
      </c>
      <c r="O22" s="102">
        <v>0</v>
      </c>
      <c r="P22" s="102">
        <v>2</v>
      </c>
      <c r="Q22" s="102">
        <v>0</v>
      </c>
      <c r="R22" s="102">
        <v>0</v>
      </c>
      <c r="S22" s="102">
        <v>0</v>
      </c>
      <c r="T22" s="102">
        <v>0</v>
      </c>
      <c r="U22" s="102">
        <v>2</v>
      </c>
      <c r="V22" s="102">
        <v>2</v>
      </c>
      <c r="W22" s="102">
        <v>0</v>
      </c>
      <c r="X22" s="102">
        <v>0</v>
      </c>
      <c r="Y22" s="102">
        <v>2</v>
      </c>
      <c r="Z22" s="102">
        <v>0</v>
      </c>
      <c r="AA22" s="102">
        <v>0</v>
      </c>
      <c r="AB22" s="102">
        <v>1</v>
      </c>
      <c r="AC22" s="105" t="s">
        <v>396</v>
      </c>
      <c r="AD22" s="105" t="s">
        <v>397</v>
      </c>
      <c r="AE22" s="105" t="s">
        <v>398</v>
      </c>
      <c r="AF22" s="105" t="s">
        <v>399</v>
      </c>
      <c r="AG22" s="110">
        <v>0.8</v>
      </c>
      <c r="AH22" s="107" t="s">
        <v>342</v>
      </c>
      <c r="AI22" s="107" t="s">
        <v>400</v>
      </c>
    </row>
    <row r="23" spans="1:35" s="108" customFormat="1" ht="24" x14ac:dyDescent="0.25">
      <c r="A23" s="109">
        <v>12</v>
      </c>
      <c r="B23" s="103" t="s">
        <v>344</v>
      </c>
      <c r="C23" s="111" t="s">
        <v>401</v>
      </c>
      <c r="D23" s="102" t="s">
        <v>402</v>
      </c>
      <c r="E23" s="102" t="s">
        <v>403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1</v>
      </c>
      <c r="N23" s="102">
        <v>0</v>
      </c>
      <c r="O23" s="102">
        <v>0</v>
      </c>
      <c r="P23" s="102">
        <v>1</v>
      </c>
      <c r="Q23" s="102">
        <v>0</v>
      </c>
      <c r="R23" s="102">
        <v>0</v>
      </c>
      <c r="S23" s="102">
        <v>0</v>
      </c>
      <c r="T23" s="102">
        <v>1</v>
      </c>
      <c r="U23" s="102">
        <v>0</v>
      </c>
      <c r="V23" s="102">
        <v>0</v>
      </c>
      <c r="W23" s="102">
        <v>1</v>
      </c>
      <c r="X23" s="102">
        <v>0</v>
      </c>
      <c r="Y23" s="102">
        <v>1</v>
      </c>
      <c r="Z23" s="102">
        <v>0</v>
      </c>
      <c r="AA23" s="102">
        <v>0</v>
      </c>
      <c r="AB23" s="102">
        <v>1</v>
      </c>
      <c r="AC23" s="105" t="s">
        <v>404</v>
      </c>
      <c r="AD23" s="105" t="s">
        <v>405</v>
      </c>
      <c r="AE23" s="105" t="s">
        <v>406</v>
      </c>
      <c r="AF23" s="105" t="s">
        <v>407</v>
      </c>
      <c r="AG23" s="110">
        <v>1</v>
      </c>
      <c r="AH23" s="107" t="s">
        <v>342</v>
      </c>
      <c r="AI23" s="107" t="s">
        <v>408</v>
      </c>
    </row>
    <row r="24" spans="1:35" s="108" customFormat="1" ht="24" x14ac:dyDescent="0.25">
      <c r="A24" s="102">
        <v>13</v>
      </c>
      <c r="B24" s="103" t="s">
        <v>200</v>
      </c>
      <c r="C24" s="111" t="s">
        <v>409</v>
      </c>
      <c r="D24" s="102" t="s">
        <v>346</v>
      </c>
      <c r="E24" s="102">
        <v>0.4</v>
      </c>
      <c r="F24" s="102">
        <v>1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2</v>
      </c>
      <c r="N24" s="102">
        <v>0</v>
      </c>
      <c r="O24" s="102">
        <v>0</v>
      </c>
      <c r="P24" s="102">
        <v>2</v>
      </c>
      <c r="Q24" s="102">
        <v>0</v>
      </c>
      <c r="R24" s="102">
        <v>0</v>
      </c>
      <c r="S24" s="102">
        <v>0</v>
      </c>
      <c r="T24" s="102">
        <v>0</v>
      </c>
      <c r="U24" s="102">
        <v>2</v>
      </c>
      <c r="V24" s="102">
        <v>2</v>
      </c>
      <c r="W24" s="102">
        <v>0</v>
      </c>
      <c r="X24" s="102">
        <v>0</v>
      </c>
      <c r="Y24" s="102">
        <v>2</v>
      </c>
      <c r="Z24" s="102">
        <v>0</v>
      </c>
      <c r="AA24" s="102">
        <v>0</v>
      </c>
      <c r="AB24" s="102">
        <v>2</v>
      </c>
      <c r="AC24" s="105" t="s">
        <v>410</v>
      </c>
      <c r="AD24" s="105" t="s">
        <v>411</v>
      </c>
      <c r="AE24" s="105" t="s">
        <v>411</v>
      </c>
      <c r="AF24" s="105" t="s">
        <v>412</v>
      </c>
      <c r="AG24" s="110">
        <v>0.03</v>
      </c>
      <c r="AH24" s="107" t="s">
        <v>342</v>
      </c>
      <c r="AI24" s="107" t="s">
        <v>413</v>
      </c>
    </row>
    <row r="25" spans="1:35" s="108" customFormat="1" ht="24" x14ac:dyDescent="0.25">
      <c r="A25" s="102">
        <v>14</v>
      </c>
      <c r="B25" s="103" t="s">
        <v>344</v>
      </c>
      <c r="C25" s="111" t="s">
        <v>414</v>
      </c>
      <c r="D25" s="102" t="s">
        <v>346</v>
      </c>
      <c r="E25" s="102">
        <v>0.4</v>
      </c>
      <c r="F25" s="102">
        <v>1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72</v>
      </c>
      <c r="N25" s="102">
        <v>0</v>
      </c>
      <c r="O25" s="102">
        <v>0</v>
      </c>
      <c r="P25" s="102">
        <v>72</v>
      </c>
      <c r="Q25" s="102">
        <v>0</v>
      </c>
      <c r="R25" s="102">
        <v>0</v>
      </c>
      <c r="S25" s="102">
        <v>0</v>
      </c>
      <c r="T25" s="102">
        <v>0</v>
      </c>
      <c r="U25" s="102">
        <v>72</v>
      </c>
      <c r="V25" s="102">
        <v>72</v>
      </c>
      <c r="W25" s="102">
        <v>0</v>
      </c>
      <c r="X25" s="102">
        <v>0</v>
      </c>
      <c r="Y25" s="102">
        <v>72</v>
      </c>
      <c r="Z25" s="102">
        <v>0</v>
      </c>
      <c r="AA25" s="102">
        <v>0</v>
      </c>
      <c r="AB25" s="102">
        <v>72</v>
      </c>
      <c r="AC25" s="105" t="s">
        <v>415</v>
      </c>
      <c r="AD25" s="105" t="s">
        <v>416</v>
      </c>
      <c r="AE25" s="105" t="s">
        <v>416</v>
      </c>
      <c r="AF25" s="105" t="s">
        <v>417</v>
      </c>
      <c r="AG25" s="110">
        <v>1.08</v>
      </c>
      <c r="AH25" s="107" t="s">
        <v>342</v>
      </c>
      <c r="AI25" s="107" t="s">
        <v>418</v>
      </c>
    </row>
    <row r="26" spans="1:35" s="108" customFormat="1" ht="24" x14ac:dyDescent="0.25">
      <c r="A26" s="109">
        <v>15</v>
      </c>
      <c r="B26" s="103" t="s">
        <v>344</v>
      </c>
      <c r="C26" s="111" t="s">
        <v>414</v>
      </c>
      <c r="D26" s="102" t="s">
        <v>346</v>
      </c>
      <c r="E26" s="102">
        <v>0.4</v>
      </c>
      <c r="F26" s="102">
        <v>1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72</v>
      </c>
      <c r="N26" s="102">
        <v>0</v>
      </c>
      <c r="O26" s="102">
        <v>0</v>
      </c>
      <c r="P26" s="102">
        <v>72</v>
      </c>
      <c r="Q26" s="102">
        <v>0</v>
      </c>
      <c r="R26" s="102">
        <v>0</v>
      </c>
      <c r="S26" s="102">
        <v>0</v>
      </c>
      <c r="T26" s="102">
        <v>0</v>
      </c>
      <c r="U26" s="102">
        <v>72</v>
      </c>
      <c r="V26" s="102">
        <v>72</v>
      </c>
      <c r="W26" s="102">
        <v>0</v>
      </c>
      <c r="X26" s="102">
        <v>0</v>
      </c>
      <c r="Y26" s="102">
        <v>72</v>
      </c>
      <c r="Z26" s="102">
        <v>0</v>
      </c>
      <c r="AA26" s="102">
        <v>0</v>
      </c>
      <c r="AB26" s="102">
        <v>72</v>
      </c>
      <c r="AC26" s="105" t="s">
        <v>419</v>
      </c>
      <c r="AD26" s="105" t="s">
        <v>420</v>
      </c>
      <c r="AE26" s="105" t="s">
        <v>420</v>
      </c>
      <c r="AF26" s="105" t="s">
        <v>421</v>
      </c>
      <c r="AG26" s="110">
        <v>1.08</v>
      </c>
      <c r="AH26" s="107" t="s">
        <v>342</v>
      </c>
      <c r="AI26" s="107" t="s">
        <v>422</v>
      </c>
    </row>
    <row r="27" spans="1:35" s="108" customFormat="1" ht="24" x14ac:dyDescent="0.25">
      <c r="A27" s="102">
        <v>16</v>
      </c>
      <c r="B27" s="103" t="s">
        <v>200</v>
      </c>
      <c r="C27" s="111" t="s">
        <v>423</v>
      </c>
      <c r="D27" s="102" t="s">
        <v>346</v>
      </c>
      <c r="E27" s="102">
        <v>0.4</v>
      </c>
      <c r="F27" s="102">
        <v>1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34</v>
      </c>
      <c r="N27" s="102">
        <v>0</v>
      </c>
      <c r="O27" s="102">
        <v>0</v>
      </c>
      <c r="P27" s="102">
        <v>34</v>
      </c>
      <c r="Q27" s="102">
        <v>0</v>
      </c>
      <c r="R27" s="102">
        <v>0</v>
      </c>
      <c r="S27" s="102">
        <v>0</v>
      </c>
      <c r="T27" s="102">
        <v>0</v>
      </c>
      <c r="U27" s="102">
        <v>34</v>
      </c>
      <c r="V27" s="102">
        <v>34</v>
      </c>
      <c r="W27" s="102">
        <v>0</v>
      </c>
      <c r="X27" s="102">
        <v>0</v>
      </c>
      <c r="Y27" s="102">
        <v>34</v>
      </c>
      <c r="Z27" s="102">
        <v>0</v>
      </c>
      <c r="AA27" s="102">
        <v>0</v>
      </c>
      <c r="AB27" s="102">
        <v>34</v>
      </c>
      <c r="AC27" s="105" t="s">
        <v>424</v>
      </c>
      <c r="AD27" s="105" t="s">
        <v>425</v>
      </c>
      <c r="AE27" s="105" t="s">
        <v>425</v>
      </c>
      <c r="AF27" s="105" t="s">
        <v>426</v>
      </c>
      <c r="AG27" s="110">
        <v>0.51</v>
      </c>
      <c r="AH27" s="107" t="s">
        <v>342</v>
      </c>
      <c r="AI27" s="107" t="s">
        <v>427</v>
      </c>
    </row>
    <row r="28" spans="1:35" s="108" customFormat="1" ht="24" x14ac:dyDescent="0.25">
      <c r="A28" s="102">
        <v>17</v>
      </c>
      <c r="B28" s="103" t="s">
        <v>344</v>
      </c>
      <c r="C28" s="111" t="s">
        <v>428</v>
      </c>
      <c r="D28" s="102" t="s">
        <v>346</v>
      </c>
      <c r="E28" s="102">
        <v>0.4</v>
      </c>
      <c r="F28" s="102">
        <v>1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44</v>
      </c>
      <c r="N28" s="102">
        <v>0</v>
      </c>
      <c r="O28" s="102">
        <v>0</v>
      </c>
      <c r="P28" s="102">
        <v>44</v>
      </c>
      <c r="Q28" s="102">
        <v>0</v>
      </c>
      <c r="R28" s="102">
        <v>0</v>
      </c>
      <c r="S28" s="102">
        <v>0</v>
      </c>
      <c r="T28" s="102">
        <v>0</v>
      </c>
      <c r="U28" s="102">
        <v>44</v>
      </c>
      <c r="V28" s="102">
        <v>44</v>
      </c>
      <c r="W28" s="102">
        <v>0</v>
      </c>
      <c r="X28" s="102">
        <v>0</v>
      </c>
      <c r="Y28" s="102">
        <v>44</v>
      </c>
      <c r="Z28" s="102">
        <v>0</v>
      </c>
      <c r="AA28" s="102">
        <v>0</v>
      </c>
      <c r="AB28" s="102">
        <v>44</v>
      </c>
      <c r="AC28" s="105" t="s">
        <v>429</v>
      </c>
      <c r="AD28" s="105" t="s">
        <v>430</v>
      </c>
      <c r="AE28" s="105" t="s">
        <v>430</v>
      </c>
      <c r="AF28" s="105" t="s">
        <v>412</v>
      </c>
      <c r="AG28" s="110">
        <v>0.66</v>
      </c>
      <c r="AH28" s="107" t="s">
        <v>342</v>
      </c>
      <c r="AI28" s="107" t="s">
        <v>431</v>
      </c>
    </row>
    <row r="29" spans="1:35" s="108" customFormat="1" ht="30" x14ac:dyDescent="0.25">
      <c r="A29" s="109">
        <v>18</v>
      </c>
      <c r="B29" s="103" t="s">
        <v>344</v>
      </c>
      <c r="C29" s="111" t="s">
        <v>432</v>
      </c>
      <c r="D29" s="102" t="s">
        <v>433</v>
      </c>
      <c r="E29" s="102">
        <v>10</v>
      </c>
      <c r="F29" s="102">
        <v>1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15</v>
      </c>
      <c r="N29" s="102">
        <v>0</v>
      </c>
      <c r="O29" s="102">
        <v>0</v>
      </c>
      <c r="P29" s="102">
        <v>15</v>
      </c>
      <c r="Q29" s="102">
        <v>0</v>
      </c>
      <c r="R29" s="102">
        <v>0</v>
      </c>
      <c r="S29" s="102">
        <v>0</v>
      </c>
      <c r="T29" s="102">
        <v>0</v>
      </c>
      <c r="U29" s="102">
        <v>15</v>
      </c>
      <c r="V29" s="102">
        <v>15</v>
      </c>
      <c r="W29" s="102">
        <v>0</v>
      </c>
      <c r="X29" s="102">
        <v>0</v>
      </c>
      <c r="Y29" s="102">
        <v>15</v>
      </c>
      <c r="Z29" s="102">
        <v>0</v>
      </c>
      <c r="AA29" s="102">
        <v>0</v>
      </c>
      <c r="AB29" s="102">
        <v>15</v>
      </c>
      <c r="AC29" s="105" t="s">
        <v>434</v>
      </c>
      <c r="AD29" s="105" t="s">
        <v>435</v>
      </c>
      <c r="AE29" s="105" t="s">
        <v>435</v>
      </c>
      <c r="AF29" s="105" t="s">
        <v>436</v>
      </c>
      <c r="AG29" s="110">
        <v>1.5</v>
      </c>
      <c r="AH29" s="107" t="s">
        <v>342</v>
      </c>
      <c r="AI29" s="107" t="s">
        <v>437</v>
      </c>
    </row>
    <row r="30" spans="1:35" s="108" customFormat="1" ht="24" x14ac:dyDescent="0.25">
      <c r="A30" s="102">
        <v>19</v>
      </c>
      <c r="B30" s="103" t="s">
        <v>200</v>
      </c>
      <c r="C30" s="111" t="s">
        <v>438</v>
      </c>
      <c r="D30" s="102" t="s">
        <v>346</v>
      </c>
      <c r="E30" s="102">
        <v>0.4</v>
      </c>
      <c r="F30" s="102">
        <v>1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1</v>
      </c>
      <c r="N30" s="102">
        <v>0</v>
      </c>
      <c r="O30" s="102">
        <v>0</v>
      </c>
      <c r="P30" s="102">
        <v>1</v>
      </c>
      <c r="Q30" s="102">
        <v>0</v>
      </c>
      <c r="R30" s="102">
        <v>0</v>
      </c>
      <c r="S30" s="102">
        <v>0</v>
      </c>
      <c r="T30" s="102">
        <v>0</v>
      </c>
      <c r="U30" s="102">
        <v>1</v>
      </c>
      <c r="V30" s="102">
        <v>1</v>
      </c>
      <c r="W30" s="102">
        <v>0</v>
      </c>
      <c r="X30" s="102">
        <v>0</v>
      </c>
      <c r="Y30" s="102">
        <v>1</v>
      </c>
      <c r="Z30" s="102">
        <v>0</v>
      </c>
      <c r="AA30" s="102">
        <v>0</v>
      </c>
      <c r="AB30" s="102">
        <v>1</v>
      </c>
      <c r="AC30" s="105" t="s">
        <v>439</v>
      </c>
      <c r="AD30" s="105" t="s">
        <v>440</v>
      </c>
      <c r="AE30" s="105" t="s">
        <v>440</v>
      </c>
      <c r="AF30" s="105" t="s">
        <v>426</v>
      </c>
      <c r="AG30" s="110">
        <v>0.16</v>
      </c>
      <c r="AH30" s="107" t="s">
        <v>342</v>
      </c>
      <c r="AI30" s="107" t="s">
        <v>441</v>
      </c>
    </row>
    <row r="31" spans="1:35" s="108" customFormat="1" ht="30" x14ac:dyDescent="0.25">
      <c r="A31" s="102">
        <v>20</v>
      </c>
      <c r="B31" s="103" t="s">
        <v>344</v>
      </c>
      <c r="C31" s="111" t="s">
        <v>442</v>
      </c>
      <c r="D31" s="102" t="s">
        <v>433</v>
      </c>
      <c r="E31" s="102">
        <v>10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350</v>
      </c>
      <c r="N31" s="102">
        <v>0</v>
      </c>
      <c r="O31" s="102">
        <v>0</v>
      </c>
      <c r="P31" s="102">
        <v>350</v>
      </c>
      <c r="Q31" s="102">
        <v>0</v>
      </c>
      <c r="R31" s="102">
        <v>0</v>
      </c>
      <c r="S31" s="102">
        <v>0</v>
      </c>
      <c r="T31" s="102">
        <v>0</v>
      </c>
      <c r="U31" s="102">
        <v>350</v>
      </c>
      <c r="V31" s="102">
        <v>350</v>
      </c>
      <c r="W31" s="102">
        <v>0</v>
      </c>
      <c r="X31" s="102">
        <v>0</v>
      </c>
      <c r="Y31" s="102">
        <v>350</v>
      </c>
      <c r="Z31" s="102">
        <v>0</v>
      </c>
      <c r="AA31" s="102">
        <v>0</v>
      </c>
      <c r="AB31" s="102">
        <v>350</v>
      </c>
      <c r="AC31" s="105" t="s">
        <v>443</v>
      </c>
      <c r="AD31" s="105" t="s">
        <v>444</v>
      </c>
      <c r="AE31" s="105" t="s">
        <v>444</v>
      </c>
      <c r="AF31" s="105" t="s">
        <v>445</v>
      </c>
      <c r="AG31" s="110">
        <v>5.25</v>
      </c>
      <c r="AH31" s="107" t="s">
        <v>342</v>
      </c>
      <c r="AI31" s="107" t="s">
        <v>446</v>
      </c>
    </row>
    <row r="32" spans="1:35" s="108" customFormat="1" ht="30" x14ac:dyDescent="0.25">
      <c r="A32" s="109">
        <v>21</v>
      </c>
      <c r="B32" s="103" t="s">
        <v>344</v>
      </c>
      <c r="C32" s="111" t="s">
        <v>442</v>
      </c>
      <c r="D32" s="102" t="s">
        <v>433</v>
      </c>
      <c r="E32" s="102">
        <v>10</v>
      </c>
      <c r="F32" s="102">
        <v>1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350</v>
      </c>
      <c r="N32" s="102">
        <v>0</v>
      </c>
      <c r="O32" s="102">
        <v>0</v>
      </c>
      <c r="P32" s="102">
        <v>350</v>
      </c>
      <c r="Q32" s="102">
        <v>0</v>
      </c>
      <c r="R32" s="102">
        <v>0</v>
      </c>
      <c r="S32" s="102">
        <v>0</v>
      </c>
      <c r="T32" s="102">
        <v>0</v>
      </c>
      <c r="U32" s="102">
        <v>350</v>
      </c>
      <c r="V32" s="102">
        <v>350</v>
      </c>
      <c r="W32" s="102">
        <v>0</v>
      </c>
      <c r="X32" s="102">
        <v>0</v>
      </c>
      <c r="Y32" s="102">
        <v>350</v>
      </c>
      <c r="Z32" s="102">
        <v>0</v>
      </c>
      <c r="AA32" s="102">
        <v>0</v>
      </c>
      <c r="AB32" s="102">
        <v>350</v>
      </c>
      <c r="AC32" s="105" t="s">
        <v>447</v>
      </c>
      <c r="AD32" s="105" t="s">
        <v>448</v>
      </c>
      <c r="AE32" s="105" t="s">
        <v>448</v>
      </c>
      <c r="AF32" s="105" t="s">
        <v>449</v>
      </c>
      <c r="AG32" s="110">
        <v>5.25</v>
      </c>
      <c r="AH32" s="107" t="s">
        <v>342</v>
      </c>
      <c r="AI32" s="107" t="s">
        <v>450</v>
      </c>
    </row>
    <row r="33" spans="1:35" s="108" customFormat="1" ht="36" x14ac:dyDescent="0.25">
      <c r="A33" s="102">
        <v>22</v>
      </c>
      <c r="B33" s="103" t="s">
        <v>200</v>
      </c>
      <c r="C33" s="111" t="s">
        <v>432</v>
      </c>
      <c r="D33" s="102" t="s">
        <v>433</v>
      </c>
      <c r="E33" s="102">
        <v>10</v>
      </c>
      <c r="F33" s="102">
        <v>1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15</v>
      </c>
      <c r="N33" s="102">
        <v>0</v>
      </c>
      <c r="O33" s="102">
        <v>0</v>
      </c>
      <c r="P33" s="102">
        <v>15</v>
      </c>
      <c r="Q33" s="102">
        <v>0</v>
      </c>
      <c r="R33" s="102">
        <v>0</v>
      </c>
      <c r="S33" s="102">
        <v>0</v>
      </c>
      <c r="T33" s="102">
        <v>0</v>
      </c>
      <c r="U33" s="102">
        <v>15</v>
      </c>
      <c r="V33" s="102">
        <v>15</v>
      </c>
      <c r="W33" s="102">
        <v>0</v>
      </c>
      <c r="X33" s="102">
        <v>0</v>
      </c>
      <c r="Y33" s="102">
        <v>15</v>
      </c>
      <c r="Z33" s="102">
        <v>0</v>
      </c>
      <c r="AA33" s="102">
        <v>0</v>
      </c>
      <c r="AB33" s="102">
        <v>15</v>
      </c>
      <c r="AC33" s="105" t="s">
        <v>451</v>
      </c>
      <c r="AD33" s="105" t="s">
        <v>452</v>
      </c>
      <c r="AE33" s="105" t="s">
        <v>452</v>
      </c>
      <c r="AF33" s="105" t="s">
        <v>399</v>
      </c>
      <c r="AG33" s="110">
        <v>1.5</v>
      </c>
      <c r="AH33" s="107" t="s">
        <v>342</v>
      </c>
      <c r="AI33" s="107" t="s">
        <v>453</v>
      </c>
    </row>
    <row r="34" spans="1:35" s="108" customFormat="1" ht="24" x14ac:dyDescent="0.25">
      <c r="A34" s="102">
        <v>23</v>
      </c>
      <c r="B34" s="103" t="s">
        <v>344</v>
      </c>
      <c r="C34" s="111" t="s">
        <v>454</v>
      </c>
      <c r="D34" s="102" t="s">
        <v>359</v>
      </c>
      <c r="E34" s="102">
        <v>0.4</v>
      </c>
      <c r="F34" s="102">
        <v>1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1</v>
      </c>
      <c r="N34" s="102">
        <v>0</v>
      </c>
      <c r="O34" s="102">
        <v>0</v>
      </c>
      <c r="P34" s="102">
        <v>1</v>
      </c>
      <c r="Q34" s="102">
        <v>0</v>
      </c>
      <c r="R34" s="102">
        <v>0</v>
      </c>
      <c r="S34" s="102">
        <v>0</v>
      </c>
      <c r="T34" s="102">
        <v>0</v>
      </c>
      <c r="U34" s="102">
        <v>1</v>
      </c>
      <c r="V34" s="102">
        <v>1</v>
      </c>
      <c r="W34" s="102">
        <v>0</v>
      </c>
      <c r="X34" s="102">
        <v>0</v>
      </c>
      <c r="Y34" s="102">
        <v>1</v>
      </c>
      <c r="Z34" s="102">
        <v>0</v>
      </c>
      <c r="AA34" s="102">
        <v>0</v>
      </c>
      <c r="AB34" s="102">
        <v>1</v>
      </c>
      <c r="AC34" s="105" t="s">
        <v>455</v>
      </c>
      <c r="AD34" s="105" t="s">
        <v>456</v>
      </c>
      <c r="AE34" s="105" t="s">
        <v>456</v>
      </c>
      <c r="AF34" s="105" t="s">
        <v>457</v>
      </c>
      <c r="AG34" s="110">
        <v>0.24</v>
      </c>
      <c r="AH34" s="107" t="s">
        <v>342</v>
      </c>
      <c r="AI34" s="107" t="s">
        <v>458</v>
      </c>
    </row>
    <row r="35" spans="1:35" s="108" customFormat="1" ht="24" x14ac:dyDescent="0.25">
      <c r="A35" s="109">
        <v>24</v>
      </c>
      <c r="B35" s="103" t="s">
        <v>344</v>
      </c>
      <c r="C35" s="111" t="s">
        <v>459</v>
      </c>
      <c r="D35" s="102" t="s">
        <v>359</v>
      </c>
      <c r="E35" s="102">
        <v>0.4</v>
      </c>
      <c r="F35" s="102">
        <v>1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1</v>
      </c>
      <c r="N35" s="102">
        <v>0</v>
      </c>
      <c r="O35" s="102">
        <v>0</v>
      </c>
      <c r="P35" s="102">
        <v>1</v>
      </c>
      <c r="Q35" s="102">
        <v>0</v>
      </c>
      <c r="R35" s="102">
        <v>0</v>
      </c>
      <c r="S35" s="102">
        <v>0</v>
      </c>
      <c r="T35" s="102">
        <v>0</v>
      </c>
      <c r="U35" s="102">
        <v>1</v>
      </c>
      <c r="V35" s="102">
        <v>1</v>
      </c>
      <c r="W35" s="102">
        <v>0</v>
      </c>
      <c r="X35" s="102">
        <v>0</v>
      </c>
      <c r="Y35" s="102">
        <v>1</v>
      </c>
      <c r="Z35" s="102">
        <v>0</v>
      </c>
      <c r="AA35" s="102">
        <v>0</v>
      </c>
      <c r="AB35" s="102">
        <v>1</v>
      </c>
      <c r="AC35" s="105" t="s">
        <v>460</v>
      </c>
      <c r="AD35" s="105" t="s">
        <v>461</v>
      </c>
      <c r="AE35" s="105" t="s">
        <v>461</v>
      </c>
      <c r="AF35" s="105" t="s">
        <v>462</v>
      </c>
      <c r="AG35" s="110">
        <v>0.24</v>
      </c>
      <c r="AH35" s="107" t="s">
        <v>342</v>
      </c>
      <c r="AI35" s="107" t="s">
        <v>463</v>
      </c>
    </row>
    <row r="36" spans="1:35" s="108" customFormat="1" ht="24" x14ac:dyDescent="0.25">
      <c r="A36" s="102">
        <v>25</v>
      </c>
      <c r="B36" s="103" t="s">
        <v>200</v>
      </c>
      <c r="C36" s="111" t="s">
        <v>464</v>
      </c>
      <c r="D36" s="102" t="s">
        <v>346</v>
      </c>
      <c r="E36" s="102">
        <v>0.4</v>
      </c>
      <c r="F36" s="102">
        <v>1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1</v>
      </c>
      <c r="N36" s="102">
        <v>0</v>
      </c>
      <c r="O36" s="102">
        <v>0</v>
      </c>
      <c r="P36" s="102">
        <v>1</v>
      </c>
      <c r="Q36" s="102">
        <v>0</v>
      </c>
      <c r="R36" s="102">
        <v>0</v>
      </c>
      <c r="S36" s="102">
        <v>0</v>
      </c>
      <c r="T36" s="102">
        <v>0</v>
      </c>
      <c r="U36" s="102">
        <v>1</v>
      </c>
      <c r="V36" s="102">
        <v>1</v>
      </c>
      <c r="W36" s="102">
        <v>0</v>
      </c>
      <c r="X36" s="102">
        <v>0</v>
      </c>
      <c r="Y36" s="102">
        <v>1</v>
      </c>
      <c r="Z36" s="102">
        <v>0</v>
      </c>
      <c r="AA36" s="102">
        <v>0</v>
      </c>
      <c r="AB36" s="102">
        <v>1</v>
      </c>
      <c r="AC36" s="105" t="s">
        <v>465</v>
      </c>
      <c r="AD36" s="105" t="s">
        <v>466</v>
      </c>
      <c r="AE36" s="105" t="s">
        <v>466</v>
      </c>
      <c r="AF36" s="105" t="s">
        <v>467</v>
      </c>
      <c r="AG36" s="110">
        <v>1.4999999999999999E-2</v>
      </c>
      <c r="AH36" s="107" t="s">
        <v>342</v>
      </c>
      <c r="AI36" s="107" t="s">
        <v>468</v>
      </c>
    </row>
    <row r="37" spans="1:35" s="108" customFormat="1" ht="24" x14ac:dyDescent="0.25">
      <c r="A37" s="102">
        <v>26</v>
      </c>
      <c r="B37" s="103" t="s">
        <v>344</v>
      </c>
      <c r="C37" s="111" t="s">
        <v>469</v>
      </c>
      <c r="D37" s="102" t="s">
        <v>346</v>
      </c>
      <c r="E37" s="102">
        <v>0.4</v>
      </c>
      <c r="F37" s="102">
        <v>1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1</v>
      </c>
      <c r="N37" s="102">
        <v>0</v>
      </c>
      <c r="O37" s="102">
        <v>0</v>
      </c>
      <c r="P37" s="102">
        <v>1</v>
      </c>
      <c r="Q37" s="102">
        <v>0</v>
      </c>
      <c r="R37" s="102">
        <v>0</v>
      </c>
      <c r="S37" s="102">
        <v>0</v>
      </c>
      <c r="T37" s="102">
        <v>0</v>
      </c>
      <c r="U37" s="102">
        <v>1</v>
      </c>
      <c r="V37" s="102">
        <v>1</v>
      </c>
      <c r="W37" s="102">
        <v>0</v>
      </c>
      <c r="X37" s="102">
        <v>0</v>
      </c>
      <c r="Y37" s="102">
        <v>1</v>
      </c>
      <c r="Z37" s="102">
        <v>0</v>
      </c>
      <c r="AA37" s="102">
        <v>0</v>
      </c>
      <c r="AB37" s="102">
        <v>1</v>
      </c>
      <c r="AC37" s="105" t="s">
        <v>470</v>
      </c>
      <c r="AD37" s="105" t="s">
        <v>471</v>
      </c>
      <c r="AE37" s="105" t="s">
        <v>471</v>
      </c>
      <c r="AF37" s="105" t="s">
        <v>472</v>
      </c>
      <c r="AG37" s="110">
        <v>1.4999999999999999E-2</v>
      </c>
      <c r="AH37" s="107" t="s">
        <v>342</v>
      </c>
      <c r="AI37" s="107" t="s">
        <v>473</v>
      </c>
    </row>
    <row r="38" spans="1:35" s="108" customFormat="1" ht="24" x14ac:dyDescent="0.25">
      <c r="A38" s="109">
        <v>27</v>
      </c>
      <c r="B38" s="103" t="s">
        <v>344</v>
      </c>
      <c r="C38" s="111" t="s">
        <v>474</v>
      </c>
      <c r="D38" s="102" t="s">
        <v>346</v>
      </c>
      <c r="E38" s="102">
        <v>0.4</v>
      </c>
      <c r="F38" s="102">
        <v>1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33</v>
      </c>
      <c r="N38" s="102">
        <v>0</v>
      </c>
      <c r="O38" s="102">
        <v>0</v>
      </c>
      <c r="P38" s="102">
        <v>33</v>
      </c>
      <c r="Q38" s="102">
        <v>0</v>
      </c>
      <c r="R38" s="102">
        <v>0</v>
      </c>
      <c r="S38" s="102">
        <v>0</v>
      </c>
      <c r="T38" s="102">
        <v>0</v>
      </c>
      <c r="U38" s="102">
        <v>33</v>
      </c>
      <c r="V38" s="102">
        <v>33</v>
      </c>
      <c r="W38" s="102">
        <v>0</v>
      </c>
      <c r="X38" s="102">
        <v>0</v>
      </c>
      <c r="Y38" s="102">
        <v>33</v>
      </c>
      <c r="Z38" s="102">
        <v>0</v>
      </c>
      <c r="AA38" s="102">
        <v>0</v>
      </c>
      <c r="AB38" s="102">
        <v>33</v>
      </c>
      <c r="AC38" s="105" t="s">
        <v>475</v>
      </c>
      <c r="AD38" s="105" t="s">
        <v>476</v>
      </c>
      <c r="AE38" s="105" t="s">
        <v>476</v>
      </c>
      <c r="AF38" s="105" t="s">
        <v>477</v>
      </c>
      <c r="AG38" s="110">
        <v>0.59499999999999997</v>
      </c>
      <c r="AH38" s="107" t="s">
        <v>342</v>
      </c>
      <c r="AI38" s="107" t="s">
        <v>478</v>
      </c>
    </row>
    <row r="39" spans="1:35" s="108" customFormat="1" ht="24" x14ac:dyDescent="0.25">
      <c r="A39" s="102">
        <v>28</v>
      </c>
      <c r="B39" s="103" t="s">
        <v>200</v>
      </c>
      <c r="C39" s="111" t="s">
        <v>479</v>
      </c>
      <c r="D39" s="102" t="s">
        <v>346</v>
      </c>
      <c r="E39" s="102">
        <v>0.4</v>
      </c>
      <c r="F39" s="102">
        <v>1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37</v>
      </c>
      <c r="N39" s="102">
        <v>0</v>
      </c>
      <c r="O39" s="102">
        <v>0</v>
      </c>
      <c r="P39" s="102">
        <f t="shared" ref="P39:P45" si="0">SUM(I39:O39)</f>
        <v>37</v>
      </c>
      <c r="Q39" s="102">
        <v>0</v>
      </c>
      <c r="R39" s="102">
        <v>0</v>
      </c>
      <c r="S39" s="102">
        <v>0</v>
      </c>
      <c r="T39" s="102">
        <v>0</v>
      </c>
      <c r="U39" s="102">
        <f t="shared" ref="U39:U45" si="1">M39</f>
        <v>37</v>
      </c>
      <c r="V39" s="102">
        <f t="shared" ref="V39:V45" si="2">U39</f>
        <v>37</v>
      </c>
      <c r="W39" s="102">
        <v>0</v>
      </c>
      <c r="X39" s="102">
        <v>0</v>
      </c>
      <c r="Y39" s="102">
        <f t="shared" ref="Y39:Y45" si="3">SUM(Q39:U39)</f>
        <v>37</v>
      </c>
      <c r="Z39" s="102">
        <v>0</v>
      </c>
      <c r="AA39" s="102">
        <v>0</v>
      </c>
      <c r="AB39" s="102">
        <f t="shared" ref="AB39:AB45" si="4">SUM(Y39:AA39)</f>
        <v>37</v>
      </c>
      <c r="AC39" s="112">
        <v>41796.388888888891</v>
      </c>
      <c r="AD39" s="112">
        <v>41796.59375</v>
      </c>
      <c r="AE39" s="112">
        <f t="shared" ref="AE39:AE45" si="5">AD39</f>
        <v>41796.59375</v>
      </c>
      <c r="AF39" s="113">
        <f t="shared" ref="AF39:AF45" si="6">AD39-AC39</f>
        <v>0.20486111110949423</v>
      </c>
      <c r="AG39" s="110">
        <v>0.125</v>
      </c>
      <c r="AH39" s="107" t="s">
        <v>342</v>
      </c>
      <c r="AI39" s="107" t="s">
        <v>480</v>
      </c>
    </row>
    <row r="40" spans="1:35" s="108" customFormat="1" ht="24" x14ac:dyDescent="0.25">
      <c r="A40" s="102">
        <v>29</v>
      </c>
      <c r="B40" s="103" t="s">
        <v>344</v>
      </c>
      <c r="C40" s="111" t="s">
        <v>481</v>
      </c>
      <c r="D40" s="102" t="s">
        <v>346</v>
      </c>
      <c r="E40" s="102">
        <v>0.4</v>
      </c>
      <c r="F40" s="102">
        <v>1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1</v>
      </c>
      <c r="N40" s="102">
        <v>0</v>
      </c>
      <c r="O40" s="102">
        <v>0</v>
      </c>
      <c r="P40" s="102">
        <f t="shared" si="0"/>
        <v>1</v>
      </c>
      <c r="Q40" s="102">
        <v>0</v>
      </c>
      <c r="R40" s="102">
        <v>0</v>
      </c>
      <c r="S40" s="102">
        <v>0</v>
      </c>
      <c r="T40" s="102">
        <v>0</v>
      </c>
      <c r="U40" s="102">
        <f t="shared" si="1"/>
        <v>1</v>
      </c>
      <c r="V40" s="102">
        <f t="shared" si="2"/>
        <v>1</v>
      </c>
      <c r="W40" s="102">
        <v>0</v>
      </c>
      <c r="X40" s="102">
        <v>0</v>
      </c>
      <c r="Y40" s="102">
        <f t="shared" si="3"/>
        <v>1</v>
      </c>
      <c r="Z40" s="102">
        <v>0</v>
      </c>
      <c r="AA40" s="102">
        <v>0</v>
      </c>
      <c r="AB40" s="102">
        <f t="shared" si="4"/>
        <v>1</v>
      </c>
      <c r="AC40" s="112">
        <v>41800.897916666669</v>
      </c>
      <c r="AD40" s="112">
        <v>41801.026388888888</v>
      </c>
      <c r="AE40" s="112">
        <f t="shared" si="5"/>
        <v>41801.026388888888</v>
      </c>
      <c r="AF40" s="113">
        <f t="shared" si="6"/>
        <v>0.12847222221898846</v>
      </c>
      <c r="AG40" s="110">
        <v>1.4999999999999999E-2</v>
      </c>
      <c r="AH40" s="107" t="s">
        <v>342</v>
      </c>
      <c r="AI40" s="107" t="s">
        <v>482</v>
      </c>
    </row>
    <row r="41" spans="1:35" s="108" customFormat="1" ht="24" x14ac:dyDescent="0.25">
      <c r="A41" s="109">
        <v>30</v>
      </c>
      <c r="B41" s="103" t="s">
        <v>344</v>
      </c>
      <c r="C41" s="111" t="s">
        <v>483</v>
      </c>
      <c r="D41" s="102" t="s">
        <v>359</v>
      </c>
      <c r="E41" s="102">
        <v>6</v>
      </c>
      <c r="F41" s="102">
        <v>1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48</v>
      </c>
      <c r="N41" s="102">
        <v>0</v>
      </c>
      <c r="O41" s="102">
        <v>0</v>
      </c>
      <c r="P41" s="102">
        <f t="shared" si="0"/>
        <v>48</v>
      </c>
      <c r="Q41" s="102">
        <v>0</v>
      </c>
      <c r="R41" s="102">
        <v>0</v>
      </c>
      <c r="S41" s="102">
        <v>0</v>
      </c>
      <c r="T41" s="102">
        <v>0</v>
      </c>
      <c r="U41" s="102">
        <f t="shared" si="1"/>
        <v>48</v>
      </c>
      <c r="V41" s="102">
        <f t="shared" si="2"/>
        <v>48</v>
      </c>
      <c r="W41" s="102">
        <v>0</v>
      </c>
      <c r="X41" s="102">
        <v>0</v>
      </c>
      <c r="Y41" s="102">
        <f t="shared" si="3"/>
        <v>48</v>
      </c>
      <c r="Z41" s="102">
        <v>0</v>
      </c>
      <c r="AA41" s="102">
        <v>0</v>
      </c>
      <c r="AB41" s="102">
        <f t="shared" si="4"/>
        <v>48</v>
      </c>
      <c r="AC41" s="112">
        <v>41805.972916666666</v>
      </c>
      <c r="AD41" s="112">
        <v>41806.032638888886</v>
      </c>
      <c r="AE41" s="112">
        <f t="shared" si="5"/>
        <v>41806.032638888886</v>
      </c>
      <c r="AF41" s="113">
        <f t="shared" si="6"/>
        <v>5.9722222220443655E-2</v>
      </c>
      <c r="AG41" s="110">
        <v>1.26</v>
      </c>
      <c r="AH41" s="107" t="s">
        <v>342</v>
      </c>
      <c r="AI41" s="107" t="s">
        <v>484</v>
      </c>
    </row>
    <row r="42" spans="1:35" s="108" customFormat="1" ht="24" x14ac:dyDescent="0.25">
      <c r="A42" s="102">
        <v>31</v>
      </c>
      <c r="B42" s="103" t="s">
        <v>200</v>
      </c>
      <c r="C42" s="111" t="s">
        <v>485</v>
      </c>
      <c r="D42" s="102" t="s">
        <v>346</v>
      </c>
      <c r="E42" s="102">
        <v>0.4</v>
      </c>
      <c r="F42" s="102">
        <v>1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46</v>
      </c>
      <c r="N42" s="102">
        <v>0</v>
      </c>
      <c r="O42" s="102">
        <v>0</v>
      </c>
      <c r="P42" s="102">
        <f t="shared" si="0"/>
        <v>46</v>
      </c>
      <c r="Q42" s="102">
        <v>0</v>
      </c>
      <c r="R42" s="102">
        <v>0</v>
      </c>
      <c r="S42" s="102">
        <v>0</v>
      </c>
      <c r="T42" s="102">
        <v>0</v>
      </c>
      <c r="U42" s="102">
        <f t="shared" si="1"/>
        <v>46</v>
      </c>
      <c r="V42" s="102">
        <f t="shared" si="2"/>
        <v>46</v>
      </c>
      <c r="W42" s="102">
        <v>0</v>
      </c>
      <c r="X42" s="102">
        <v>0</v>
      </c>
      <c r="Y42" s="102">
        <f t="shared" si="3"/>
        <v>46</v>
      </c>
      <c r="Z42" s="102">
        <v>0</v>
      </c>
      <c r="AA42" s="102">
        <v>0</v>
      </c>
      <c r="AB42" s="102">
        <f t="shared" si="4"/>
        <v>46</v>
      </c>
      <c r="AC42" s="112">
        <v>41806.732638888891</v>
      </c>
      <c r="AD42" s="112">
        <v>41806.820833333331</v>
      </c>
      <c r="AE42" s="112">
        <f t="shared" si="5"/>
        <v>41806.820833333331</v>
      </c>
      <c r="AF42" s="113">
        <f t="shared" si="6"/>
        <v>8.819444444088731E-2</v>
      </c>
      <c r="AG42" s="110">
        <v>0.108</v>
      </c>
      <c r="AH42" s="107" t="s">
        <v>342</v>
      </c>
      <c r="AI42" s="107" t="s">
        <v>486</v>
      </c>
    </row>
    <row r="43" spans="1:35" s="108" customFormat="1" ht="24" x14ac:dyDescent="0.25">
      <c r="A43" s="102">
        <v>32</v>
      </c>
      <c r="B43" s="103" t="s">
        <v>344</v>
      </c>
      <c r="C43" s="111" t="s">
        <v>487</v>
      </c>
      <c r="D43" s="102" t="s">
        <v>346</v>
      </c>
      <c r="E43" s="102">
        <v>0.4</v>
      </c>
      <c r="F43" s="102">
        <v>1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1</v>
      </c>
      <c r="N43" s="102">
        <v>0</v>
      </c>
      <c r="O43" s="102">
        <v>0</v>
      </c>
      <c r="P43" s="102">
        <f t="shared" si="0"/>
        <v>1</v>
      </c>
      <c r="Q43" s="102">
        <v>0</v>
      </c>
      <c r="R43" s="102">
        <v>0</v>
      </c>
      <c r="S43" s="102">
        <v>0</v>
      </c>
      <c r="T43" s="102">
        <v>0</v>
      </c>
      <c r="U43" s="102">
        <f t="shared" si="1"/>
        <v>1</v>
      </c>
      <c r="V43" s="102">
        <f t="shared" si="2"/>
        <v>1</v>
      </c>
      <c r="W43" s="102">
        <v>0</v>
      </c>
      <c r="X43" s="102">
        <v>0</v>
      </c>
      <c r="Y43" s="102">
        <f t="shared" si="3"/>
        <v>1</v>
      </c>
      <c r="Z43" s="102">
        <v>0</v>
      </c>
      <c r="AA43" s="102">
        <v>0</v>
      </c>
      <c r="AB43" s="102">
        <f t="shared" si="4"/>
        <v>1</v>
      </c>
      <c r="AC43" s="112">
        <v>41808.378472222219</v>
      </c>
      <c r="AD43" s="112">
        <v>41808.666666666664</v>
      </c>
      <c r="AE43" s="112">
        <f t="shared" si="5"/>
        <v>41808.666666666664</v>
      </c>
      <c r="AF43" s="113">
        <f t="shared" si="6"/>
        <v>0.28819444444525288</v>
      </c>
      <c r="AG43" s="110">
        <v>1.2E-2</v>
      </c>
      <c r="AH43" s="107" t="s">
        <v>342</v>
      </c>
      <c r="AI43" s="107" t="s">
        <v>488</v>
      </c>
    </row>
    <row r="44" spans="1:35" s="108" customFormat="1" ht="30" x14ac:dyDescent="0.25">
      <c r="A44" s="109">
        <v>33</v>
      </c>
      <c r="B44" s="103" t="s">
        <v>344</v>
      </c>
      <c r="C44" s="111" t="s">
        <v>489</v>
      </c>
      <c r="D44" s="102" t="s">
        <v>346</v>
      </c>
      <c r="E44" s="102">
        <v>0.4</v>
      </c>
      <c r="F44" s="102">
        <v>1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17</v>
      </c>
      <c r="N44" s="102">
        <v>0</v>
      </c>
      <c r="O44" s="102">
        <v>0</v>
      </c>
      <c r="P44" s="102">
        <f t="shared" si="0"/>
        <v>17</v>
      </c>
      <c r="Q44" s="102">
        <v>0</v>
      </c>
      <c r="R44" s="102">
        <v>0</v>
      </c>
      <c r="S44" s="102">
        <v>0</v>
      </c>
      <c r="T44" s="102">
        <v>0</v>
      </c>
      <c r="U44" s="102">
        <f t="shared" si="1"/>
        <v>17</v>
      </c>
      <c r="V44" s="102">
        <f t="shared" si="2"/>
        <v>17</v>
      </c>
      <c r="W44" s="102">
        <v>0</v>
      </c>
      <c r="X44" s="102">
        <v>0</v>
      </c>
      <c r="Y44" s="102">
        <f t="shared" si="3"/>
        <v>17</v>
      </c>
      <c r="Z44" s="102">
        <v>0</v>
      </c>
      <c r="AA44" s="102">
        <v>0</v>
      </c>
      <c r="AB44" s="102">
        <f t="shared" si="4"/>
        <v>17</v>
      </c>
      <c r="AC44" s="112">
        <v>41815.333333333336</v>
      </c>
      <c r="AD44" s="112">
        <v>41815.479166666664</v>
      </c>
      <c r="AE44" s="112">
        <f t="shared" si="5"/>
        <v>41815.479166666664</v>
      </c>
      <c r="AF44" s="113">
        <f t="shared" si="6"/>
        <v>0.14583333332848269</v>
      </c>
      <c r="AG44" s="110">
        <v>0.13900000000000001</v>
      </c>
      <c r="AH44" s="107" t="s">
        <v>342</v>
      </c>
      <c r="AI44" s="107" t="s">
        <v>490</v>
      </c>
    </row>
    <row r="45" spans="1:35" s="108" customFormat="1" ht="24" x14ac:dyDescent="0.25">
      <c r="A45" s="102">
        <v>34</v>
      </c>
      <c r="B45" s="103" t="s">
        <v>200</v>
      </c>
      <c r="C45" s="111" t="s">
        <v>491</v>
      </c>
      <c r="D45" s="102" t="s">
        <v>346</v>
      </c>
      <c r="E45" s="102">
        <v>0.4</v>
      </c>
      <c r="F45" s="102">
        <v>1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3</v>
      </c>
      <c r="N45" s="102">
        <v>0</v>
      </c>
      <c r="O45" s="102">
        <v>0</v>
      </c>
      <c r="P45" s="102">
        <f t="shared" si="0"/>
        <v>3</v>
      </c>
      <c r="Q45" s="102">
        <v>0</v>
      </c>
      <c r="R45" s="102">
        <v>0</v>
      </c>
      <c r="S45" s="102">
        <v>0</v>
      </c>
      <c r="T45" s="102">
        <v>0</v>
      </c>
      <c r="U45" s="102">
        <f t="shared" si="1"/>
        <v>3</v>
      </c>
      <c r="V45" s="102">
        <f t="shared" si="2"/>
        <v>3</v>
      </c>
      <c r="W45" s="102">
        <v>0</v>
      </c>
      <c r="X45" s="102">
        <v>0</v>
      </c>
      <c r="Y45" s="102">
        <f t="shared" si="3"/>
        <v>3</v>
      </c>
      <c r="Z45" s="102">
        <v>0</v>
      </c>
      <c r="AA45" s="102">
        <v>0</v>
      </c>
      <c r="AB45" s="102">
        <f t="shared" si="4"/>
        <v>3</v>
      </c>
      <c r="AC45" s="112">
        <v>41815.503472222219</v>
      </c>
      <c r="AD45" s="112">
        <v>41815.554166666669</v>
      </c>
      <c r="AE45" s="112">
        <f t="shared" si="5"/>
        <v>41815.554166666669</v>
      </c>
      <c r="AF45" s="113">
        <f t="shared" si="6"/>
        <v>5.0694444449618459E-2</v>
      </c>
      <c r="AG45" s="110">
        <v>3.7999999999999999E-2</v>
      </c>
      <c r="AH45" s="107" t="s">
        <v>342</v>
      </c>
      <c r="AI45" s="107" t="s">
        <v>492</v>
      </c>
    </row>
    <row r="46" spans="1:35" s="108" customFormat="1" ht="30" x14ac:dyDescent="0.25">
      <c r="A46" s="102">
        <v>35</v>
      </c>
      <c r="B46" s="103" t="s">
        <v>344</v>
      </c>
      <c r="C46" s="114" t="s">
        <v>493</v>
      </c>
      <c r="D46" s="102" t="s">
        <v>346</v>
      </c>
      <c r="E46" s="102">
        <v>10</v>
      </c>
      <c r="F46" s="102">
        <v>1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13</v>
      </c>
      <c r="N46" s="102">
        <v>0</v>
      </c>
      <c r="O46" s="102">
        <v>0</v>
      </c>
      <c r="P46" s="102">
        <v>13</v>
      </c>
      <c r="Q46" s="102">
        <v>0</v>
      </c>
      <c r="R46" s="102">
        <v>0</v>
      </c>
      <c r="S46" s="102">
        <v>0</v>
      </c>
      <c r="T46" s="102">
        <v>0</v>
      </c>
      <c r="U46" s="102" t="s">
        <v>494</v>
      </c>
      <c r="V46" s="102" t="s">
        <v>494</v>
      </c>
      <c r="W46" s="102">
        <v>0</v>
      </c>
      <c r="X46" s="102">
        <v>0</v>
      </c>
      <c r="Y46" s="102">
        <v>13</v>
      </c>
      <c r="Z46" s="102">
        <v>0</v>
      </c>
      <c r="AA46" s="102">
        <v>0</v>
      </c>
      <c r="AB46" s="102" t="s">
        <v>494</v>
      </c>
      <c r="AC46" s="105" t="s">
        <v>495</v>
      </c>
      <c r="AD46" s="105" t="s">
        <v>496</v>
      </c>
      <c r="AE46" s="105" t="s">
        <v>496</v>
      </c>
      <c r="AF46" s="105" t="s">
        <v>497</v>
      </c>
      <c r="AG46" s="110">
        <v>3.5</v>
      </c>
      <c r="AH46" s="107" t="s">
        <v>342</v>
      </c>
      <c r="AI46" s="107" t="s">
        <v>498</v>
      </c>
    </row>
    <row r="47" spans="1:35" s="108" customFormat="1" ht="30" x14ac:dyDescent="0.25">
      <c r="A47" s="109">
        <v>36</v>
      </c>
      <c r="B47" s="103" t="s">
        <v>344</v>
      </c>
      <c r="C47" s="114" t="s">
        <v>493</v>
      </c>
      <c r="D47" s="102" t="s">
        <v>346</v>
      </c>
      <c r="E47" s="102">
        <v>10</v>
      </c>
      <c r="F47" s="102">
        <v>1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13</v>
      </c>
      <c r="N47" s="102">
        <v>0</v>
      </c>
      <c r="O47" s="102">
        <v>0</v>
      </c>
      <c r="P47" s="102">
        <v>13</v>
      </c>
      <c r="Q47" s="102">
        <v>0</v>
      </c>
      <c r="R47" s="102">
        <v>0</v>
      </c>
      <c r="S47" s="102">
        <v>0</v>
      </c>
      <c r="T47" s="102">
        <v>0</v>
      </c>
      <c r="U47" s="102" t="s">
        <v>494</v>
      </c>
      <c r="V47" s="102" t="s">
        <v>494</v>
      </c>
      <c r="W47" s="102">
        <v>0</v>
      </c>
      <c r="X47" s="102">
        <v>0</v>
      </c>
      <c r="Y47" s="102">
        <v>13</v>
      </c>
      <c r="Z47" s="102">
        <v>0</v>
      </c>
      <c r="AA47" s="102">
        <v>0</v>
      </c>
      <c r="AB47" s="102" t="s">
        <v>494</v>
      </c>
      <c r="AC47" s="105" t="s">
        <v>499</v>
      </c>
      <c r="AD47" s="105" t="s">
        <v>500</v>
      </c>
      <c r="AE47" s="105" t="s">
        <v>500</v>
      </c>
      <c r="AF47" s="105" t="s">
        <v>501</v>
      </c>
      <c r="AG47" s="110">
        <v>3.5</v>
      </c>
      <c r="AH47" s="107" t="s">
        <v>342</v>
      </c>
      <c r="AI47" s="107" t="s">
        <v>502</v>
      </c>
    </row>
    <row r="48" spans="1:35" s="108" customFormat="1" ht="24" x14ac:dyDescent="0.25">
      <c r="A48" s="102">
        <v>37</v>
      </c>
      <c r="B48" s="103" t="s">
        <v>200</v>
      </c>
      <c r="C48" s="114" t="s">
        <v>503</v>
      </c>
      <c r="D48" s="102" t="s">
        <v>346</v>
      </c>
      <c r="E48" s="102">
        <v>0.4</v>
      </c>
      <c r="F48" s="102">
        <v>1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24</v>
      </c>
      <c r="N48" s="102">
        <v>0</v>
      </c>
      <c r="O48" s="102">
        <v>0</v>
      </c>
      <c r="P48" s="102">
        <v>24</v>
      </c>
      <c r="Q48" s="102">
        <v>0</v>
      </c>
      <c r="R48" s="102">
        <v>0</v>
      </c>
      <c r="S48" s="102">
        <v>0</v>
      </c>
      <c r="T48" s="102">
        <v>0</v>
      </c>
      <c r="U48" s="102">
        <v>24</v>
      </c>
      <c r="V48" s="102">
        <v>24</v>
      </c>
      <c r="W48" s="102">
        <v>0</v>
      </c>
      <c r="X48" s="102">
        <v>0</v>
      </c>
      <c r="Y48" s="102">
        <v>24</v>
      </c>
      <c r="Z48" s="102">
        <v>0</v>
      </c>
      <c r="AA48" s="102">
        <v>0</v>
      </c>
      <c r="AB48" s="102">
        <v>24</v>
      </c>
      <c r="AC48" s="105" t="s">
        <v>504</v>
      </c>
      <c r="AD48" s="105" t="s">
        <v>505</v>
      </c>
      <c r="AE48" s="105" t="s">
        <v>505</v>
      </c>
      <c r="AF48" s="105" t="s">
        <v>506</v>
      </c>
      <c r="AG48" s="110">
        <v>3.5999999999999997E-2</v>
      </c>
      <c r="AH48" s="107" t="s">
        <v>342</v>
      </c>
      <c r="AI48" s="107" t="s">
        <v>507</v>
      </c>
    </row>
    <row r="49" spans="1:35" s="108" customFormat="1" ht="24" x14ac:dyDescent="0.25">
      <c r="A49" s="102">
        <v>38</v>
      </c>
      <c r="B49" s="103" t="s">
        <v>344</v>
      </c>
      <c r="C49" s="114" t="s">
        <v>508</v>
      </c>
      <c r="D49" s="102" t="s">
        <v>509</v>
      </c>
      <c r="E49" s="102">
        <v>0.4</v>
      </c>
      <c r="F49" s="102">
        <v>1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v>0</v>
      </c>
      <c r="M49" s="102">
        <v>1</v>
      </c>
      <c r="N49" s="102">
        <v>0</v>
      </c>
      <c r="O49" s="102">
        <v>0</v>
      </c>
      <c r="P49" s="102">
        <v>1</v>
      </c>
      <c r="Q49" s="102">
        <v>0</v>
      </c>
      <c r="R49" s="102">
        <v>0</v>
      </c>
      <c r="S49" s="102">
        <v>0</v>
      </c>
      <c r="T49" s="102">
        <v>0</v>
      </c>
      <c r="U49" s="102">
        <v>1</v>
      </c>
      <c r="V49" s="102">
        <v>1</v>
      </c>
      <c r="W49" s="102">
        <v>0</v>
      </c>
      <c r="X49" s="102">
        <v>0</v>
      </c>
      <c r="Y49" s="102">
        <v>1</v>
      </c>
      <c r="Z49" s="102">
        <v>0</v>
      </c>
      <c r="AA49" s="102">
        <v>0</v>
      </c>
      <c r="AB49" s="102">
        <v>1</v>
      </c>
      <c r="AC49" s="105" t="s">
        <v>510</v>
      </c>
      <c r="AD49" s="105" t="s">
        <v>511</v>
      </c>
      <c r="AE49" s="105" t="s">
        <v>511</v>
      </c>
      <c r="AF49" s="105" t="s">
        <v>512</v>
      </c>
      <c r="AG49" s="110">
        <v>0.25</v>
      </c>
      <c r="AH49" s="107" t="s">
        <v>342</v>
      </c>
      <c r="AI49" s="107" t="s">
        <v>513</v>
      </c>
    </row>
    <row r="50" spans="1:35" s="108" customFormat="1" ht="30" x14ac:dyDescent="0.25">
      <c r="A50" s="109">
        <v>39</v>
      </c>
      <c r="B50" s="103" t="s">
        <v>344</v>
      </c>
      <c r="C50" s="114" t="s">
        <v>514</v>
      </c>
      <c r="D50" s="102" t="s">
        <v>346</v>
      </c>
      <c r="E50" s="102">
        <v>6</v>
      </c>
      <c r="F50" s="102">
        <v>1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1</v>
      </c>
      <c r="N50" s="102">
        <v>0</v>
      </c>
      <c r="O50" s="102">
        <v>0</v>
      </c>
      <c r="P50" s="102">
        <v>1</v>
      </c>
      <c r="Q50" s="102">
        <v>0</v>
      </c>
      <c r="R50" s="102">
        <v>0</v>
      </c>
      <c r="S50" s="102">
        <v>0</v>
      </c>
      <c r="T50" s="102">
        <v>0</v>
      </c>
      <c r="U50" s="102" t="s">
        <v>338</v>
      </c>
      <c r="V50" s="102" t="s">
        <v>338</v>
      </c>
      <c r="W50" s="102">
        <v>0</v>
      </c>
      <c r="X50" s="102">
        <v>0</v>
      </c>
      <c r="Y50" s="102">
        <v>1</v>
      </c>
      <c r="Z50" s="102">
        <v>0</v>
      </c>
      <c r="AA50" s="102">
        <v>0</v>
      </c>
      <c r="AB50" s="102" t="s">
        <v>515</v>
      </c>
      <c r="AC50" s="105" t="s">
        <v>516</v>
      </c>
      <c r="AD50" s="105" t="s">
        <v>517</v>
      </c>
      <c r="AE50" s="105" t="s">
        <v>517</v>
      </c>
      <c r="AF50" s="105" t="s">
        <v>518</v>
      </c>
      <c r="AG50" s="110">
        <v>0.63</v>
      </c>
      <c r="AH50" s="107" t="s">
        <v>342</v>
      </c>
      <c r="AI50" s="107" t="s">
        <v>519</v>
      </c>
    </row>
    <row r="51" spans="1:35" s="108" customFormat="1" ht="45" x14ac:dyDescent="0.25">
      <c r="A51" s="102">
        <v>40</v>
      </c>
      <c r="B51" s="103" t="s">
        <v>200</v>
      </c>
      <c r="C51" s="114" t="s">
        <v>520</v>
      </c>
      <c r="D51" s="102" t="s">
        <v>521</v>
      </c>
      <c r="E51" s="102">
        <v>10</v>
      </c>
      <c r="F51" s="102">
        <v>1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13</v>
      </c>
      <c r="N51" s="102">
        <v>0</v>
      </c>
      <c r="O51" s="102">
        <v>0</v>
      </c>
      <c r="P51" s="102">
        <v>13</v>
      </c>
      <c r="Q51" s="102">
        <v>0</v>
      </c>
      <c r="R51" s="102">
        <v>0</v>
      </c>
      <c r="S51" s="102">
        <v>0</v>
      </c>
      <c r="T51" s="102">
        <v>0</v>
      </c>
      <c r="U51" s="102" t="s">
        <v>494</v>
      </c>
      <c r="V51" s="102" t="s">
        <v>494</v>
      </c>
      <c r="W51" s="102">
        <v>0</v>
      </c>
      <c r="X51" s="102">
        <v>0</v>
      </c>
      <c r="Y51" s="102">
        <v>13</v>
      </c>
      <c r="Z51" s="102">
        <v>0</v>
      </c>
      <c r="AA51" s="102">
        <v>0</v>
      </c>
      <c r="AB51" s="102" t="s">
        <v>494</v>
      </c>
      <c r="AC51" s="105" t="s">
        <v>522</v>
      </c>
      <c r="AD51" s="105" t="s">
        <v>523</v>
      </c>
      <c r="AE51" s="105" t="s">
        <v>523</v>
      </c>
      <c r="AF51" s="105" t="s">
        <v>524</v>
      </c>
      <c r="AG51" s="110">
        <v>3.5</v>
      </c>
      <c r="AH51" s="107" t="s">
        <v>342</v>
      </c>
      <c r="AI51" s="107" t="s">
        <v>525</v>
      </c>
    </row>
    <row r="52" spans="1:35" s="108" customFormat="1" ht="30" x14ac:dyDescent="0.25">
      <c r="A52" s="102">
        <v>41</v>
      </c>
      <c r="B52" s="103" t="s">
        <v>344</v>
      </c>
      <c r="C52" s="114" t="s">
        <v>493</v>
      </c>
      <c r="D52" s="102" t="s">
        <v>346</v>
      </c>
      <c r="E52" s="102">
        <v>10</v>
      </c>
      <c r="F52" s="102">
        <v>1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13</v>
      </c>
      <c r="N52" s="102">
        <v>0</v>
      </c>
      <c r="O52" s="102">
        <v>0</v>
      </c>
      <c r="P52" s="102">
        <v>13</v>
      </c>
      <c r="Q52" s="102">
        <v>0</v>
      </c>
      <c r="R52" s="102">
        <v>0</v>
      </c>
      <c r="S52" s="102">
        <v>0</v>
      </c>
      <c r="T52" s="102">
        <v>0</v>
      </c>
      <c r="U52" s="102" t="s">
        <v>494</v>
      </c>
      <c r="V52" s="102" t="s">
        <v>494</v>
      </c>
      <c r="W52" s="102">
        <v>0</v>
      </c>
      <c r="X52" s="102">
        <v>0</v>
      </c>
      <c r="Y52" s="102">
        <v>13</v>
      </c>
      <c r="Z52" s="102">
        <v>0</v>
      </c>
      <c r="AA52" s="102">
        <v>0</v>
      </c>
      <c r="AB52" s="102" t="s">
        <v>494</v>
      </c>
      <c r="AC52" s="105" t="s">
        <v>526</v>
      </c>
      <c r="AD52" s="105" t="s">
        <v>527</v>
      </c>
      <c r="AE52" s="105" t="s">
        <v>527</v>
      </c>
      <c r="AF52" s="105" t="s">
        <v>528</v>
      </c>
      <c r="AG52" s="110">
        <v>3.5</v>
      </c>
      <c r="AH52" s="107" t="s">
        <v>342</v>
      </c>
      <c r="AI52" s="107" t="s">
        <v>529</v>
      </c>
    </row>
    <row r="53" spans="1:35" s="108" customFormat="1" ht="45" x14ac:dyDescent="0.25">
      <c r="A53" s="109">
        <v>42</v>
      </c>
      <c r="B53" s="103" t="s">
        <v>344</v>
      </c>
      <c r="C53" s="114" t="s">
        <v>530</v>
      </c>
      <c r="D53" s="102" t="s">
        <v>521</v>
      </c>
      <c r="E53" s="102">
        <v>10</v>
      </c>
      <c r="F53" s="102">
        <v>1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1</v>
      </c>
      <c r="N53" s="102">
        <v>0</v>
      </c>
      <c r="O53" s="102">
        <v>0</v>
      </c>
      <c r="P53" s="102">
        <v>1</v>
      </c>
      <c r="Q53" s="102">
        <v>0</v>
      </c>
      <c r="R53" s="102">
        <v>0</v>
      </c>
      <c r="S53" s="102">
        <v>0</v>
      </c>
      <c r="T53" s="102">
        <v>0</v>
      </c>
      <c r="U53" s="102" t="s">
        <v>338</v>
      </c>
      <c r="V53" s="102" t="s">
        <v>338</v>
      </c>
      <c r="W53" s="102">
        <v>0</v>
      </c>
      <c r="X53" s="102">
        <v>0</v>
      </c>
      <c r="Y53" s="102">
        <v>1</v>
      </c>
      <c r="Z53" s="102">
        <v>0</v>
      </c>
      <c r="AA53" s="102">
        <v>0</v>
      </c>
      <c r="AB53" s="102" t="s">
        <v>338</v>
      </c>
      <c r="AC53" s="105" t="s">
        <v>531</v>
      </c>
      <c r="AD53" s="105" t="s">
        <v>532</v>
      </c>
      <c r="AE53" s="105" t="s">
        <v>532</v>
      </c>
      <c r="AF53" s="105" t="s">
        <v>533</v>
      </c>
      <c r="AG53" s="110">
        <v>0.16</v>
      </c>
      <c r="AH53" s="107" t="s">
        <v>342</v>
      </c>
      <c r="AI53" s="107" t="s">
        <v>534</v>
      </c>
    </row>
    <row r="54" spans="1:35" s="108" customFormat="1" ht="45" x14ac:dyDescent="0.25">
      <c r="A54" s="102">
        <v>43</v>
      </c>
      <c r="B54" s="103" t="s">
        <v>200</v>
      </c>
      <c r="C54" s="114" t="s">
        <v>530</v>
      </c>
      <c r="D54" s="102" t="s">
        <v>521</v>
      </c>
      <c r="E54" s="102">
        <v>10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1</v>
      </c>
      <c r="N54" s="102">
        <v>0</v>
      </c>
      <c r="O54" s="102">
        <v>0</v>
      </c>
      <c r="P54" s="102">
        <v>1</v>
      </c>
      <c r="Q54" s="102">
        <v>0</v>
      </c>
      <c r="R54" s="102">
        <v>0</v>
      </c>
      <c r="S54" s="102">
        <v>0</v>
      </c>
      <c r="T54" s="102">
        <v>0</v>
      </c>
      <c r="U54" s="102" t="s">
        <v>338</v>
      </c>
      <c r="V54" s="102" t="s">
        <v>338</v>
      </c>
      <c r="W54" s="102">
        <v>0</v>
      </c>
      <c r="X54" s="102">
        <v>0</v>
      </c>
      <c r="Y54" s="102">
        <v>1</v>
      </c>
      <c r="Z54" s="102">
        <v>0</v>
      </c>
      <c r="AA54" s="102">
        <v>0</v>
      </c>
      <c r="AB54" s="102" t="s">
        <v>338</v>
      </c>
      <c r="AC54" s="105" t="s">
        <v>535</v>
      </c>
      <c r="AD54" s="105" t="s">
        <v>536</v>
      </c>
      <c r="AE54" s="105" t="s">
        <v>536</v>
      </c>
      <c r="AF54" s="105" t="s">
        <v>537</v>
      </c>
      <c r="AG54" s="110">
        <v>0.16</v>
      </c>
      <c r="AH54" s="107" t="s">
        <v>342</v>
      </c>
      <c r="AI54" s="107" t="s">
        <v>538</v>
      </c>
    </row>
    <row r="55" spans="1:35" s="108" customFormat="1" ht="45" x14ac:dyDescent="0.25">
      <c r="A55" s="102">
        <v>44</v>
      </c>
      <c r="B55" s="103" t="s">
        <v>344</v>
      </c>
      <c r="C55" s="114" t="s">
        <v>539</v>
      </c>
      <c r="D55" s="102" t="s">
        <v>521</v>
      </c>
      <c r="E55" s="102">
        <v>10</v>
      </c>
      <c r="F55" s="102">
        <v>1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15</v>
      </c>
      <c r="N55" s="102">
        <v>0</v>
      </c>
      <c r="O55" s="102">
        <v>0</v>
      </c>
      <c r="P55" s="102">
        <v>15</v>
      </c>
      <c r="Q55" s="102">
        <v>0</v>
      </c>
      <c r="R55" s="102">
        <v>0</v>
      </c>
      <c r="S55" s="102">
        <v>0</v>
      </c>
      <c r="T55" s="102">
        <v>0</v>
      </c>
      <c r="U55" s="102" t="s">
        <v>540</v>
      </c>
      <c r="V55" s="102" t="s">
        <v>540</v>
      </c>
      <c r="W55" s="102">
        <v>0</v>
      </c>
      <c r="X55" s="102">
        <v>0</v>
      </c>
      <c r="Y55" s="102">
        <v>15</v>
      </c>
      <c r="Z55" s="102">
        <v>0</v>
      </c>
      <c r="AA55" s="102">
        <v>0</v>
      </c>
      <c r="AB55" s="102" t="s">
        <v>540</v>
      </c>
      <c r="AC55" s="105" t="s">
        <v>541</v>
      </c>
      <c r="AD55" s="105" t="s">
        <v>542</v>
      </c>
      <c r="AE55" s="105" t="s">
        <v>542</v>
      </c>
      <c r="AF55" s="105" t="s">
        <v>543</v>
      </c>
      <c r="AG55" s="110">
        <v>1.5</v>
      </c>
      <c r="AH55" s="107" t="s">
        <v>342</v>
      </c>
      <c r="AI55" s="107" t="s">
        <v>544</v>
      </c>
    </row>
    <row r="56" spans="1:35" s="108" customFormat="1" ht="24" x14ac:dyDescent="0.25">
      <c r="A56" s="109">
        <v>45</v>
      </c>
      <c r="B56" s="103" t="s">
        <v>344</v>
      </c>
      <c r="C56" s="114" t="s">
        <v>545</v>
      </c>
      <c r="D56" s="102" t="s">
        <v>346</v>
      </c>
      <c r="E56" s="102">
        <v>0.4</v>
      </c>
      <c r="F56" s="102">
        <v>1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1</v>
      </c>
      <c r="N56" s="102">
        <v>0</v>
      </c>
      <c r="O56" s="102">
        <v>0</v>
      </c>
      <c r="P56" s="102">
        <v>1</v>
      </c>
      <c r="Q56" s="102">
        <v>0</v>
      </c>
      <c r="R56" s="102">
        <v>0</v>
      </c>
      <c r="S56" s="102">
        <v>0</v>
      </c>
      <c r="T56" s="102">
        <v>0</v>
      </c>
      <c r="U56" s="102">
        <v>1</v>
      </c>
      <c r="V56" s="102">
        <v>1</v>
      </c>
      <c r="W56" s="102">
        <v>0</v>
      </c>
      <c r="X56" s="102">
        <v>0</v>
      </c>
      <c r="Y56" s="102">
        <v>1</v>
      </c>
      <c r="Z56" s="102">
        <v>0</v>
      </c>
      <c r="AA56" s="102">
        <v>0</v>
      </c>
      <c r="AB56" s="102">
        <v>1</v>
      </c>
      <c r="AC56" s="105" t="s">
        <v>546</v>
      </c>
      <c r="AD56" s="105" t="s">
        <v>547</v>
      </c>
      <c r="AE56" s="105" t="s">
        <v>547</v>
      </c>
      <c r="AF56" s="105" t="s">
        <v>548</v>
      </c>
      <c r="AG56" s="110">
        <v>0.1</v>
      </c>
      <c r="AH56" s="107" t="s">
        <v>342</v>
      </c>
      <c r="AI56" s="107" t="s">
        <v>549</v>
      </c>
    </row>
    <row r="57" spans="1:35" s="118" customFormat="1" ht="24" x14ac:dyDescent="0.25">
      <c r="A57" s="102">
        <v>46</v>
      </c>
      <c r="B57" s="103" t="s">
        <v>200</v>
      </c>
      <c r="C57" s="111" t="s">
        <v>550</v>
      </c>
      <c r="D57" s="115" t="s">
        <v>346</v>
      </c>
      <c r="E57" s="115">
        <v>0.4</v>
      </c>
      <c r="F57" s="115">
        <v>1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80</v>
      </c>
      <c r="N57" s="115">
        <v>0</v>
      </c>
      <c r="O57" s="115">
        <v>0</v>
      </c>
      <c r="P57" s="115">
        <v>80</v>
      </c>
      <c r="Q57" s="115">
        <v>0</v>
      </c>
      <c r="R57" s="115">
        <v>0</v>
      </c>
      <c r="S57" s="115">
        <v>0</v>
      </c>
      <c r="T57" s="115">
        <v>0</v>
      </c>
      <c r="U57" s="115">
        <v>80</v>
      </c>
      <c r="V57" s="115">
        <v>80</v>
      </c>
      <c r="W57" s="115">
        <v>0</v>
      </c>
      <c r="X57" s="115">
        <v>0</v>
      </c>
      <c r="Y57" s="115">
        <v>80</v>
      </c>
      <c r="Z57" s="115">
        <v>0</v>
      </c>
      <c r="AA57" s="115">
        <v>0</v>
      </c>
      <c r="AB57" s="115">
        <v>80</v>
      </c>
      <c r="AC57" s="116" t="s">
        <v>551</v>
      </c>
      <c r="AD57" s="116" t="s">
        <v>552</v>
      </c>
      <c r="AE57" s="116" t="s">
        <v>552</v>
      </c>
      <c r="AF57" s="116" t="s">
        <v>553</v>
      </c>
      <c r="AG57" s="117">
        <v>0.08</v>
      </c>
      <c r="AH57" s="107" t="s">
        <v>342</v>
      </c>
      <c r="AI57" s="107" t="s">
        <v>554</v>
      </c>
    </row>
    <row r="58" spans="1:35" s="108" customFormat="1" ht="24" x14ac:dyDescent="0.25">
      <c r="A58" s="102">
        <v>47</v>
      </c>
      <c r="B58" s="103" t="s">
        <v>344</v>
      </c>
      <c r="C58" s="111" t="s">
        <v>555</v>
      </c>
      <c r="D58" s="115" t="s">
        <v>346</v>
      </c>
      <c r="E58" s="115">
        <v>0.4</v>
      </c>
      <c r="F58" s="115">
        <v>1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80</v>
      </c>
      <c r="N58" s="115">
        <v>0</v>
      </c>
      <c r="O58" s="115">
        <v>0</v>
      </c>
      <c r="P58" s="115">
        <v>80</v>
      </c>
      <c r="Q58" s="115">
        <v>0</v>
      </c>
      <c r="R58" s="115">
        <v>0</v>
      </c>
      <c r="S58" s="115">
        <v>0</v>
      </c>
      <c r="T58" s="115">
        <v>0</v>
      </c>
      <c r="U58" s="115">
        <v>80</v>
      </c>
      <c r="V58" s="115">
        <v>80</v>
      </c>
      <c r="W58" s="115">
        <v>0</v>
      </c>
      <c r="X58" s="115">
        <v>0</v>
      </c>
      <c r="Y58" s="115">
        <v>80</v>
      </c>
      <c r="Z58" s="115">
        <v>0</v>
      </c>
      <c r="AA58" s="115">
        <v>0</v>
      </c>
      <c r="AB58" s="115">
        <v>80</v>
      </c>
      <c r="AC58" s="116" t="s">
        <v>556</v>
      </c>
      <c r="AD58" s="116" t="s">
        <v>557</v>
      </c>
      <c r="AE58" s="116" t="s">
        <v>557</v>
      </c>
      <c r="AF58" s="116" t="s">
        <v>553</v>
      </c>
      <c r="AG58" s="117">
        <v>0.08</v>
      </c>
      <c r="AH58" s="107" t="s">
        <v>342</v>
      </c>
      <c r="AI58" s="107" t="s">
        <v>558</v>
      </c>
    </row>
    <row r="59" spans="1:35" s="108" customFormat="1" ht="47.25" x14ac:dyDescent="0.25">
      <c r="A59" s="109">
        <v>48</v>
      </c>
      <c r="B59" s="103" t="s">
        <v>344</v>
      </c>
      <c r="C59" s="114" t="s">
        <v>559</v>
      </c>
      <c r="D59" s="102" t="s">
        <v>346</v>
      </c>
      <c r="E59" s="102">
        <v>10</v>
      </c>
      <c r="F59" s="102">
        <v>1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19">
        <v>0</v>
      </c>
      <c r="M59" s="119">
        <v>50</v>
      </c>
      <c r="N59" s="119">
        <v>0</v>
      </c>
      <c r="O59" s="119">
        <v>0</v>
      </c>
      <c r="P59" s="119">
        <v>50</v>
      </c>
      <c r="Q59" s="119">
        <v>0</v>
      </c>
      <c r="R59" s="119">
        <v>0</v>
      </c>
      <c r="S59" s="119">
        <v>0</v>
      </c>
      <c r="T59" s="119">
        <v>0</v>
      </c>
      <c r="U59" s="119">
        <v>50</v>
      </c>
      <c r="V59" s="119">
        <v>50</v>
      </c>
      <c r="W59" s="119">
        <v>0</v>
      </c>
      <c r="X59" s="119">
        <v>0</v>
      </c>
      <c r="Y59" s="119">
        <v>50</v>
      </c>
      <c r="Z59" s="119">
        <v>0</v>
      </c>
      <c r="AA59" s="119">
        <v>0</v>
      </c>
      <c r="AB59" s="119">
        <v>50</v>
      </c>
      <c r="AC59" s="120" t="s">
        <v>560</v>
      </c>
      <c r="AD59" s="120" t="s">
        <v>561</v>
      </c>
      <c r="AE59" s="120" t="s">
        <v>561</v>
      </c>
      <c r="AF59" s="120" t="s">
        <v>445</v>
      </c>
      <c r="AG59" s="121">
        <v>0.05</v>
      </c>
      <c r="AH59" s="119" t="s">
        <v>342</v>
      </c>
      <c r="AI59" s="119" t="s">
        <v>562</v>
      </c>
    </row>
    <row r="60" spans="1:35" s="108" customFormat="1" ht="47.25" x14ac:dyDescent="0.25">
      <c r="A60" s="102">
        <v>49</v>
      </c>
      <c r="B60" s="103" t="s">
        <v>200</v>
      </c>
      <c r="C60" s="111" t="s">
        <v>563</v>
      </c>
      <c r="D60" s="102" t="s">
        <v>346</v>
      </c>
      <c r="E60" s="102">
        <v>10</v>
      </c>
      <c r="F60" s="102">
        <v>1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19">
        <v>0</v>
      </c>
      <c r="M60" s="119">
        <v>1</v>
      </c>
      <c r="N60" s="119">
        <v>0</v>
      </c>
      <c r="O60" s="119">
        <v>0</v>
      </c>
      <c r="P60" s="119">
        <v>1</v>
      </c>
      <c r="Q60" s="119">
        <v>0</v>
      </c>
      <c r="R60" s="119">
        <v>0</v>
      </c>
      <c r="S60" s="119">
        <v>0</v>
      </c>
      <c r="T60" s="119">
        <v>0</v>
      </c>
      <c r="U60" s="119">
        <v>1</v>
      </c>
      <c r="V60" s="119">
        <v>1</v>
      </c>
      <c r="W60" s="119">
        <v>0</v>
      </c>
      <c r="X60" s="119">
        <v>0</v>
      </c>
      <c r="Y60" s="119">
        <v>1</v>
      </c>
      <c r="Z60" s="119">
        <v>0</v>
      </c>
      <c r="AA60" s="119">
        <v>0</v>
      </c>
      <c r="AB60" s="119">
        <v>1</v>
      </c>
      <c r="AC60" s="120" t="s">
        <v>564</v>
      </c>
      <c r="AD60" s="120" t="s">
        <v>565</v>
      </c>
      <c r="AE60" s="120" t="s">
        <v>565</v>
      </c>
      <c r="AF60" s="120" t="s">
        <v>566</v>
      </c>
      <c r="AG60" s="121">
        <v>0.4</v>
      </c>
      <c r="AH60" s="119" t="s">
        <v>342</v>
      </c>
      <c r="AI60" s="119" t="s">
        <v>567</v>
      </c>
    </row>
    <row r="61" spans="1:35" s="108" customFormat="1" ht="47.25" x14ac:dyDescent="0.25">
      <c r="A61" s="102">
        <v>50</v>
      </c>
      <c r="B61" s="103" t="s">
        <v>344</v>
      </c>
      <c r="C61" s="111" t="s">
        <v>401</v>
      </c>
      <c r="D61" s="102" t="s">
        <v>402</v>
      </c>
      <c r="E61" s="102" t="s">
        <v>403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0</v>
      </c>
      <c r="L61" s="119">
        <v>0</v>
      </c>
      <c r="M61" s="119">
        <v>1</v>
      </c>
      <c r="N61" s="119">
        <v>0</v>
      </c>
      <c r="O61" s="119">
        <v>0</v>
      </c>
      <c r="P61" s="119">
        <v>1</v>
      </c>
      <c r="Q61" s="119">
        <v>0</v>
      </c>
      <c r="R61" s="119">
        <v>0</v>
      </c>
      <c r="S61" s="119">
        <v>0</v>
      </c>
      <c r="T61" s="119">
        <v>1</v>
      </c>
      <c r="U61" s="119">
        <v>0</v>
      </c>
      <c r="V61" s="119">
        <v>0</v>
      </c>
      <c r="W61" s="119">
        <v>1</v>
      </c>
      <c r="X61" s="119">
        <v>0</v>
      </c>
      <c r="Y61" s="119">
        <v>1</v>
      </c>
      <c r="Z61" s="119">
        <v>0</v>
      </c>
      <c r="AA61" s="119">
        <v>0</v>
      </c>
      <c r="AB61" s="119">
        <v>1</v>
      </c>
      <c r="AC61" s="120" t="s">
        <v>568</v>
      </c>
      <c r="AD61" s="120" t="s">
        <v>569</v>
      </c>
      <c r="AE61" s="120" t="s">
        <v>570</v>
      </c>
      <c r="AF61" s="120" t="s">
        <v>407</v>
      </c>
      <c r="AG61" s="121">
        <v>1</v>
      </c>
      <c r="AH61" s="119" t="s">
        <v>342</v>
      </c>
      <c r="AI61" s="119" t="s">
        <v>571</v>
      </c>
    </row>
    <row r="62" spans="1:35" s="108" customFormat="1" ht="47.25" x14ac:dyDescent="0.25">
      <c r="A62" s="109">
        <v>51</v>
      </c>
      <c r="B62" s="103" t="s">
        <v>344</v>
      </c>
      <c r="C62" s="111" t="s">
        <v>414</v>
      </c>
      <c r="D62" s="102" t="s">
        <v>346</v>
      </c>
      <c r="E62" s="102">
        <v>0.4</v>
      </c>
      <c r="F62" s="102">
        <v>1</v>
      </c>
      <c r="G62" s="102">
        <v>0</v>
      </c>
      <c r="H62" s="102">
        <v>0</v>
      </c>
      <c r="I62" s="102">
        <v>0</v>
      </c>
      <c r="J62" s="102">
        <v>0</v>
      </c>
      <c r="K62" s="102">
        <v>0</v>
      </c>
      <c r="L62" s="119">
        <v>0</v>
      </c>
      <c r="M62" s="119">
        <v>72</v>
      </c>
      <c r="N62" s="119">
        <v>0</v>
      </c>
      <c r="O62" s="119">
        <v>0</v>
      </c>
      <c r="P62" s="119">
        <v>72</v>
      </c>
      <c r="Q62" s="119">
        <v>0</v>
      </c>
      <c r="R62" s="119">
        <v>0</v>
      </c>
      <c r="S62" s="119">
        <v>0</v>
      </c>
      <c r="T62" s="119">
        <v>0</v>
      </c>
      <c r="U62" s="119">
        <v>72</v>
      </c>
      <c r="V62" s="119">
        <v>72</v>
      </c>
      <c r="W62" s="119">
        <v>0</v>
      </c>
      <c r="X62" s="119">
        <v>0</v>
      </c>
      <c r="Y62" s="119">
        <v>72</v>
      </c>
      <c r="Z62" s="119">
        <v>0</v>
      </c>
      <c r="AA62" s="119">
        <v>0</v>
      </c>
      <c r="AB62" s="119">
        <v>72</v>
      </c>
      <c r="AC62" s="120" t="s">
        <v>572</v>
      </c>
      <c r="AD62" s="120" t="s">
        <v>573</v>
      </c>
      <c r="AE62" s="120" t="s">
        <v>573</v>
      </c>
      <c r="AF62" s="120" t="s">
        <v>417</v>
      </c>
      <c r="AG62" s="121">
        <v>1.08</v>
      </c>
      <c r="AH62" s="119" t="s">
        <v>342</v>
      </c>
      <c r="AI62" s="119" t="s">
        <v>574</v>
      </c>
    </row>
    <row r="63" spans="1:35" s="108" customFormat="1" ht="47.25" x14ac:dyDescent="0.25">
      <c r="A63" s="102">
        <v>52</v>
      </c>
      <c r="B63" s="103" t="s">
        <v>200</v>
      </c>
      <c r="C63" s="111" t="s">
        <v>414</v>
      </c>
      <c r="D63" s="102" t="s">
        <v>346</v>
      </c>
      <c r="E63" s="102">
        <v>0.4</v>
      </c>
      <c r="F63" s="102">
        <v>1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19">
        <v>0</v>
      </c>
      <c r="M63" s="119">
        <v>72</v>
      </c>
      <c r="N63" s="119">
        <v>0</v>
      </c>
      <c r="O63" s="119">
        <v>0</v>
      </c>
      <c r="P63" s="119">
        <v>72</v>
      </c>
      <c r="Q63" s="119">
        <v>0</v>
      </c>
      <c r="R63" s="119">
        <v>0</v>
      </c>
      <c r="S63" s="119">
        <v>0</v>
      </c>
      <c r="T63" s="119">
        <v>0</v>
      </c>
      <c r="U63" s="119">
        <v>72</v>
      </c>
      <c r="V63" s="119">
        <v>72</v>
      </c>
      <c r="W63" s="119">
        <v>0</v>
      </c>
      <c r="X63" s="119">
        <v>0</v>
      </c>
      <c r="Y63" s="119">
        <v>72</v>
      </c>
      <c r="Z63" s="119">
        <v>0</v>
      </c>
      <c r="AA63" s="119">
        <v>0</v>
      </c>
      <c r="AB63" s="119">
        <v>72</v>
      </c>
      <c r="AC63" s="120" t="s">
        <v>575</v>
      </c>
      <c r="AD63" s="120" t="s">
        <v>576</v>
      </c>
      <c r="AE63" s="120" t="s">
        <v>576</v>
      </c>
      <c r="AF63" s="120" t="s">
        <v>421</v>
      </c>
      <c r="AG63" s="121">
        <v>1.08</v>
      </c>
      <c r="AH63" s="119" t="s">
        <v>342</v>
      </c>
      <c r="AI63" s="119" t="s">
        <v>577</v>
      </c>
    </row>
    <row r="64" spans="1:35" s="108" customFormat="1" ht="47.25" x14ac:dyDescent="0.25">
      <c r="A64" s="102">
        <v>53</v>
      </c>
      <c r="B64" s="103" t="s">
        <v>344</v>
      </c>
      <c r="C64" s="111" t="s">
        <v>423</v>
      </c>
      <c r="D64" s="102" t="s">
        <v>346</v>
      </c>
      <c r="E64" s="102">
        <v>0.4</v>
      </c>
      <c r="F64" s="102">
        <v>1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19">
        <v>0</v>
      </c>
      <c r="M64" s="119">
        <v>34</v>
      </c>
      <c r="N64" s="119">
        <v>0</v>
      </c>
      <c r="O64" s="119">
        <v>0</v>
      </c>
      <c r="P64" s="119">
        <v>34</v>
      </c>
      <c r="Q64" s="119">
        <v>0</v>
      </c>
      <c r="R64" s="119">
        <v>0</v>
      </c>
      <c r="S64" s="119">
        <v>0</v>
      </c>
      <c r="T64" s="119">
        <v>0</v>
      </c>
      <c r="U64" s="119">
        <v>34</v>
      </c>
      <c r="V64" s="119">
        <v>34</v>
      </c>
      <c r="W64" s="119">
        <v>0</v>
      </c>
      <c r="X64" s="119">
        <v>0</v>
      </c>
      <c r="Y64" s="119">
        <v>34</v>
      </c>
      <c r="Z64" s="119">
        <v>0</v>
      </c>
      <c r="AA64" s="119">
        <v>0</v>
      </c>
      <c r="AB64" s="119">
        <v>34</v>
      </c>
      <c r="AC64" s="120" t="s">
        <v>578</v>
      </c>
      <c r="AD64" s="120" t="s">
        <v>579</v>
      </c>
      <c r="AE64" s="120" t="s">
        <v>579</v>
      </c>
      <c r="AF64" s="120" t="s">
        <v>426</v>
      </c>
      <c r="AG64" s="121">
        <v>0.51</v>
      </c>
      <c r="AH64" s="119" t="s">
        <v>342</v>
      </c>
      <c r="AI64" s="119" t="s">
        <v>580</v>
      </c>
    </row>
    <row r="65" spans="1:35" s="108" customFormat="1" ht="47.25" x14ac:dyDescent="0.25">
      <c r="A65" s="109">
        <v>54</v>
      </c>
      <c r="B65" s="103" t="s">
        <v>344</v>
      </c>
      <c r="C65" s="122" t="s">
        <v>489</v>
      </c>
      <c r="D65" s="119" t="s">
        <v>346</v>
      </c>
      <c r="E65" s="119">
        <v>0.4</v>
      </c>
      <c r="F65" s="119">
        <v>1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  <c r="M65" s="119">
        <v>17</v>
      </c>
      <c r="N65" s="119">
        <v>0</v>
      </c>
      <c r="O65" s="119">
        <v>0</v>
      </c>
      <c r="P65" s="119">
        <f t="shared" ref="P65:P67" si="7">SUM(I65:O65)</f>
        <v>17</v>
      </c>
      <c r="Q65" s="119">
        <v>0</v>
      </c>
      <c r="R65" s="119">
        <v>0</v>
      </c>
      <c r="S65" s="119">
        <v>0</v>
      </c>
      <c r="T65" s="119">
        <v>0</v>
      </c>
      <c r="U65" s="119">
        <f t="shared" ref="U65:U67" si="8">M65</f>
        <v>17</v>
      </c>
      <c r="V65" s="119">
        <f t="shared" ref="V65:V67" si="9">U65</f>
        <v>17</v>
      </c>
      <c r="W65" s="119">
        <v>0</v>
      </c>
      <c r="X65" s="119">
        <v>0</v>
      </c>
      <c r="Y65" s="119">
        <f t="shared" ref="Y65:Y67" si="10">SUM(Q65:U65)</f>
        <v>17</v>
      </c>
      <c r="Z65" s="119">
        <v>0</v>
      </c>
      <c r="AA65" s="119">
        <v>0</v>
      </c>
      <c r="AB65" s="119">
        <f t="shared" ref="AB65:AB67" si="11">SUM(Y65:AA65)</f>
        <v>17</v>
      </c>
      <c r="AC65" s="120" t="s">
        <v>581</v>
      </c>
      <c r="AD65" s="120" t="s">
        <v>582</v>
      </c>
      <c r="AE65" s="120" t="s">
        <v>582</v>
      </c>
      <c r="AF65" s="120" t="s">
        <v>583</v>
      </c>
      <c r="AG65" s="121">
        <v>1.08</v>
      </c>
      <c r="AH65" s="119" t="s">
        <v>342</v>
      </c>
      <c r="AI65" s="119" t="s">
        <v>584</v>
      </c>
    </row>
    <row r="66" spans="1:35" s="108" customFormat="1" ht="47.25" x14ac:dyDescent="0.25">
      <c r="A66" s="102">
        <v>55</v>
      </c>
      <c r="B66" s="103" t="s">
        <v>200</v>
      </c>
      <c r="C66" s="122" t="s">
        <v>491</v>
      </c>
      <c r="D66" s="119" t="s">
        <v>346</v>
      </c>
      <c r="E66" s="119">
        <v>0.4</v>
      </c>
      <c r="F66" s="119">
        <v>1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3</v>
      </c>
      <c r="N66" s="119">
        <v>0</v>
      </c>
      <c r="O66" s="119">
        <v>0</v>
      </c>
      <c r="P66" s="119">
        <f t="shared" si="7"/>
        <v>3</v>
      </c>
      <c r="Q66" s="119">
        <v>0</v>
      </c>
      <c r="R66" s="119">
        <v>0</v>
      </c>
      <c r="S66" s="119">
        <v>0</v>
      </c>
      <c r="T66" s="119">
        <v>0</v>
      </c>
      <c r="U66" s="119">
        <f t="shared" si="8"/>
        <v>3</v>
      </c>
      <c r="V66" s="119">
        <f t="shared" si="9"/>
        <v>3</v>
      </c>
      <c r="W66" s="119">
        <v>0</v>
      </c>
      <c r="X66" s="119">
        <v>0</v>
      </c>
      <c r="Y66" s="119">
        <f t="shared" si="10"/>
        <v>3</v>
      </c>
      <c r="Z66" s="119">
        <v>0</v>
      </c>
      <c r="AA66" s="119">
        <v>0</v>
      </c>
      <c r="AB66" s="119">
        <f t="shared" si="11"/>
        <v>3</v>
      </c>
      <c r="AC66" s="120" t="s">
        <v>585</v>
      </c>
      <c r="AD66" s="120" t="s">
        <v>586</v>
      </c>
      <c r="AE66" s="120" t="s">
        <v>586</v>
      </c>
      <c r="AF66" s="120" t="s">
        <v>587</v>
      </c>
      <c r="AG66" s="121">
        <v>0.81</v>
      </c>
      <c r="AH66" s="119" t="s">
        <v>342</v>
      </c>
      <c r="AI66" s="119" t="s">
        <v>588</v>
      </c>
    </row>
    <row r="67" spans="1:35" s="108" customFormat="1" ht="47.25" x14ac:dyDescent="0.25">
      <c r="A67" s="102">
        <v>56</v>
      </c>
      <c r="B67" s="103" t="s">
        <v>344</v>
      </c>
      <c r="C67" s="122" t="s">
        <v>589</v>
      </c>
      <c r="D67" s="119" t="s">
        <v>346</v>
      </c>
      <c r="E67" s="119">
        <v>0.4</v>
      </c>
      <c r="F67" s="119">
        <v>1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24</v>
      </c>
      <c r="N67" s="119">
        <v>0</v>
      </c>
      <c r="O67" s="119">
        <v>0</v>
      </c>
      <c r="P67" s="119">
        <f t="shared" si="7"/>
        <v>24</v>
      </c>
      <c r="Q67" s="119">
        <v>0</v>
      </c>
      <c r="R67" s="119">
        <v>0</v>
      </c>
      <c r="S67" s="119">
        <v>0</v>
      </c>
      <c r="T67" s="119">
        <v>0</v>
      </c>
      <c r="U67" s="119">
        <f t="shared" si="8"/>
        <v>24</v>
      </c>
      <c r="V67" s="119">
        <f t="shared" si="9"/>
        <v>24</v>
      </c>
      <c r="W67" s="119">
        <v>0</v>
      </c>
      <c r="X67" s="119">
        <v>0</v>
      </c>
      <c r="Y67" s="119">
        <f t="shared" si="10"/>
        <v>24</v>
      </c>
      <c r="Z67" s="119">
        <v>0</v>
      </c>
      <c r="AA67" s="119">
        <v>0</v>
      </c>
      <c r="AB67" s="119">
        <f t="shared" si="11"/>
        <v>24</v>
      </c>
      <c r="AC67" s="120" t="s">
        <v>590</v>
      </c>
      <c r="AD67" s="120" t="s">
        <v>591</v>
      </c>
      <c r="AE67" s="120" t="s">
        <v>591</v>
      </c>
      <c r="AF67" s="120" t="s">
        <v>592</v>
      </c>
      <c r="AG67" s="121">
        <v>0.6</v>
      </c>
      <c r="AH67" s="119" t="s">
        <v>342</v>
      </c>
      <c r="AI67" s="119" t="s">
        <v>593</v>
      </c>
    </row>
    <row r="68" spans="1:35" s="108" customFormat="1" ht="47.25" x14ac:dyDescent="0.25">
      <c r="A68" s="109">
        <v>57</v>
      </c>
      <c r="B68" s="103" t="s">
        <v>344</v>
      </c>
      <c r="C68" s="111" t="s">
        <v>389</v>
      </c>
      <c r="D68" s="102" t="s">
        <v>346</v>
      </c>
      <c r="E68" s="102">
        <v>0.4</v>
      </c>
      <c r="F68" s="102">
        <v>1</v>
      </c>
      <c r="G68" s="102">
        <v>0</v>
      </c>
      <c r="H68" s="102">
        <v>0</v>
      </c>
      <c r="I68" s="102">
        <v>0</v>
      </c>
      <c r="J68" s="102">
        <v>0</v>
      </c>
      <c r="K68" s="119">
        <v>0</v>
      </c>
      <c r="L68" s="119">
        <v>0</v>
      </c>
      <c r="M68" s="119">
        <v>1</v>
      </c>
      <c r="N68" s="119">
        <v>0</v>
      </c>
      <c r="O68" s="119">
        <v>0</v>
      </c>
      <c r="P68" s="119">
        <v>1</v>
      </c>
      <c r="Q68" s="119">
        <v>0</v>
      </c>
      <c r="R68" s="119">
        <v>0</v>
      </c>
      <c r="S68" s="119">
        <v>0</v>
      </c>
      <c r="T68" s="119">
        <v>0</v>
      </c>
      <c r="U68" s="119">
        <v>1</v>
      </c>
      <c r="V68" s="119">
        <v>1</v>
      </c>
      <c r="W68" s="119">
        <v>0</v>
      </c>
      <c r="X68" s="119">
        <v>0</v>
      </c>
      <c r="Y68" s="119">
        <v>1</v>
      </c>
      <c r="Z68" s="119">
        <v>0</v>
      </c>
      <c r="AA68" s="119">
        <v>0</v>
      </c>
      <c r="AB68" s="119">
        <v>1</v>
      </c>
      <c r="AC68" s="120" t="s">
        <v>594</v>
      </c>
      <c r="AD68" s="120" t="s">
        <v>595</v>
      </c>
      <c r="AE68" s="120" t="s">
        <v>595</v>
      </c>
      <c r="AF68" s="120" t="s">
        <v>362</v>
      </c>
      <c r="AG68" s="121">
        <v>1.4999999999999999E-2</v>
      </c>
      <c r="AH68" s="119" t="s">
        <v>342</v>
      </c>
      <c r="AI68" s="119" t="s">
        <v>596</v>
      </c>
    </row>
    <row r="69" spans="1:35" s="108" customFormat="1" ht="47.25" x14ac:dyDescent="0.25">
      <c r="A69" s="102">
        <v>58</v>
      </c>
      <c r="B69" s="103" t="s">
        <v>200</v>
      </c>
      <c r="C69" s="104" t="s">
        <v>395</v>
      </c>
      <c r="D69" s="102" t="s">
        <v>359</v>
      </c>
      <c r="E69" s="102">
        <v>10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19">
        <v>0</v>
      </c>
      <c r="L69" s="119">
        <v>0</v>
      </c>
      <c r="M69" s="119">
        <v>2</v>
      </c>
      <c r="N69" s="119">
        <v>0</v>
      </c>
      <c r="O69" s="119">
        <v>0</v>
      </c>
      <c r="P69" s="119">
        <v>2</v>
      </c>
      <c r="Q69" s="119">
        <v>0</v>
      </c>
      <c r="R69" s="119">
        <v>0</v>
      </c>
      <c r="S69" s="119">
        <v>0</v>
      </c>
      <c r="T69" s="119">
        <v>0</v>
      </c>
      <c r="U69" s="119">
        <v>2</v>
      </c>
      <c r="V69" s="119">
        <v>2</v>
      </c>
      <c r="W69" s="119">
        <v>0</v>
      </c>
      <c r="X69" s="119">
        <v>0</v>
      </c>
      <c r="Y69" s="119">
        <v>2</v>
      </c>
      <c r="Z69" s="119">
        <v>0</v>
      </c>
      <c r="AA69" s="119">
        <v>0</v>
      </c>
      <c r="AB69" s="119">
        <v>1</v>
      </c>
      <c r="AC69" s="120" t="s">
        <v>597</v>
      </c>
      <c r="AD69" s="120" t="s">
        <v>598</v>
      </c>
      <c r="AE69" s="120" t="s">
        <v>598</v>
      </c>
      <c r="AF69" s="120" t="s">
        <v>599</v>
      </c>
      <c r="AG69" s="121">
        <v>0.81</v>
      </c>
      <c r="AH69" s="119" t="s">
        <v>342</v>
      </c>
      <c r="AI69" s="119" t="s">
        <v>600</v>
      </c>
    </row>
    <row r="70" spans="1:35" s="108" customFormat="1" ht="47.25" x14ac:dyDescent="0.25">
      <c r="A70" s="102">
        <v>59</v>
      </c>
      <c r="B70" s="103" t="s">
        <v>344</v>
      </c>
      <c r="C70" s="104" t="s">
        <v>601</v>
      </c>
      <c r="D70" s="102" t="s">
        <v>521</v>
      </c>
      <c r="E70" s="102" t="s">
        <v>602</v>
      </c>
      <c r="F70" s="102">
        <v>1</v>
      </c>
      <c r="G70" s="102">
        <v>0</v>
      </c>
      <c r="H70" s="102">
        <v>0</v>
      </c>
      <c r="I70" s="102">
        <v>0</v>
      </c>
      <c r="J70" s="102">
        <v>0</v>
      </c>
      <c r="K70" s="119">
        <v>0</v>
      </c>
      <c r="L70" s="119">
        <v>0</v>
      </c>
      <c r="M70" s="119">
        <v>1</v>
      </c>
      <c r="N70" s="119">
        <v>0</v>
      </c>
      <c r="O70" s="119">
        <v>0</v>
      </c>
      <c r="P70" s="119">
        <v>1</v>
      </c>
      <c r="Q70" s="119">
        <v>0</v>
      </c>
      <c r="R70" s="119">
        <v>0</v>
      </c>
      <c r="S70" s="119">
        <v>0</v>
      </c>
      <c r="T70" s="119">
        <v>0</v>
      </c>
      <c r="U70" s="119">
        <v>1</v>
      </c>
      <c r="V70" s="119">
        <v>1</v>
      </c>
      <c r="W70" s="119">
        <v>0</v>
      </c>
      <c r="X70" s="119">
        <v>0</v>
      </c>
      <c r="Y70" s="119">
        <v>1</v>
      </c>
      <c r="Z70" s="119">
        <v>0</v>
      </c>
      <c r="AA70" s="119">
        <v>0</v>
      </c>
      <c r="AB70" s="119">
        <v>1</v>
      </c>
      <c r="AC70" s="120" t="s">
        <v>603</v>
      </c>
      <c r="AD70" s="120" t="s">
        <v>604</v>
      </c>
      <c r="AE70" s="120" t="s">
        <v>605</v>
      </c>
      <c r="AF70" s="120" t="s">
        <v>606</v>
      </c>
      <c r="AG70" s="121">
        <v>1.4999999999999999E-2</v>
      </c>
      <c r="AH70" s="119" t="s">
        <v>342</v>
      </c>
      <c r="AI70" s="119" t="s">
        <v>607</v>
      </c>
    </row>
    <row r="71" spans="1:35" s="108" customFormat="1" ht="47.25" x14ac:dyDescent="0.25">
      <c r="A71" s="109">
        <v>60</v>
      </c>
      <c r="B71" s="103" t="s">
        <v>344</v>
      </c>
      <c r="C71" s="104" t="s">
        <v>608</v>
      </c>
      <c r="D71" s="102" t="s">
        <v>346</v>
      </c>
      <c r="E71" s="102">
        <v>0.4</v>
      </c>
      <c r="F71" s="102">
        <v>1</v>
      </c>
      <c r="G71" s="102">
        <v>0</v>
      </c>
      <c r="H71" s="102">
        <v>0</v>
      </c>
      <c r="I71" s="102">
        <v>0</v>
      </c>
      <c r="J71" s="102">
        <v>0</v>
      </c>
      <c r="K71" s="119">
        <v>0</v>
      </c>
      <c r="L71" s="119">
        <v>0</v>
      </c>
      <c r="M71" s="119">
        <v>31</v>
      </c>
      <c r="N71" s="119">
        <v>0</v>
      </c>
      <c r="O71" s="119">
        <v>0</v>
      </c>
      <c r="P71" s="119">
        <v>31</v>
      </c>
      <c r="Q71" s="119">
        <v>0</v>
      </c>
      <c r="R71" s="119">
        <v>0</v>
      </c>
      <c r="S71" s="119">
        <v>0</v>
      </c>
      <c r="T71" s="119">
        <v>0</v>
      </c>
      <c r="U71" s="119">
        <v>31</v>
      </c>
      <c r="V71" s="119">
        <v>31</v>
      </c>
      <c r="W71" s="119">
        <v>0</v>
      </c>
      <c r="X71" s="119">
        <v>0</v>
      </c>
      <c r="Y71" s="119">
        <v>31</v>
      </c>
      <c r="Z71" s="119">
        <v>0</v>
      </c>
      <c r="AA71" s="119">
        <v>0</v>
      </c>
      <c r="AB71" s="119">
        <v>31</v>
      </c>
      <c r="AC71" s="120" t="s">
        <v>609</v>
      </c>
      <c r="AD71" s="120" t="s">
        <v>610</v>
      </c>
      <c r="AE71" s="120" t="s">
        <v>610</v>
      </c>
      <c r="AF71" s="120" t="s">
        <v>611</v>
      </c>
      <c r="AG71" s="123">
        <v>3.72</v>
      </c>
      <c r="AH71" s="119" t="s">
        <v>342</v>
      </c>
      <c r="AI71" s="119" t="s">
        <v>612</v>
      </c>
    </row>
    <row r="72" spans="1:35" s="108" customFormat="1" ht="24" x14ac:dyDescent="0.25">
      <c r="A72" s="102">
        <v>61</v>
      </c>
      <c r="B72" s="103" t="s">
        <v>200</v>
      </c>
      <c r="C72" s="111" t="s">
        <v>613</v>
      </c>
      <c r="D72" s="102" t="s">
        <v>359</v>
      </c>
      <c r="E72" s="102">
        <v>6</v>
      </c>
      <c r="F72" s="102">
        <v>0</v>
      </c>
      <c r="G72" s="102">
        <v>0</v>
      </c>
      <c r="H72" s="102">
        <v>0</v>
      </c>
      <c r="I72" s="102">
        <v>0</v>
      </c>
      <c r="J72" s="102">
        <v>0</v>
      </c>
      <c r="K72" s="102">
        <v>0</v>
      </c>
      <c r="L72" s="102">
        <v>0</v>
      </c>
      <c r="M72" s="102">
        <v>56</v>
      </c>
      <c r="N72" s="102">
        <v>0</v>
      </c>
      <c r="O72" s="102">
        <v>0</v>
      </c>
      <c r="P72" s="102">
        <v>56</v>
      </c>
      <c r="Q72" s="102">
        <v>0</v>
      </c>
      <c r="R72" s="102">
        <v>0</v>
      </c>
      <c r="S72" s="102">
        <v>0</v>
      </c>
      <c r="T72" s="102">
        <v>0</v>
      </c>
      <c r="U72" s="102">
        <v>56</v>
      </c>
      <c r="V72" s="102">
        <v>56</v>
      </c>
      <c r="W72" s="102">
        <v>0</v>
      </c>
      <c r="X72" s="102">
        <v>0</v>
      </c>
      <c r="Y72" s="102">
        <v>56</v>
      </c>
      <c r="Z72" s="102">
        <v>0</v>
      </c>
      <c r="AA72" s="102">
        <v>0</v>
      </c>
      <c r="AB72" s="102">
        <v>56</v>
      </c>
      <c r="AC72" s="105" t="s">
        <v>614</v>
      </c>
      <c r="AD72" s="105" t="s">
        <v>615</v>
      </c>
      <c r="AE72" s="105" t="s">
        <v>615</v>
      </c>
      <c r="AF72" s="105" t="s">
        <v>616</v>
      </c>
      <c r="AG72" s="110">
        <v>1.1760000000000002</v>
      </c>
      <c r="AH72" s="107" t="s">
        <v>342</v>
      </c>
      <c r="AI72" s="107" t="s">
        <v>617</v>
      </c>
    </row>
    <row r="73" spans="1:35" s="108" customFormat="1" ht="24" x14ac:dyDescent="0.25">
      <c r="A73" s="102">
        <v>62</v>
      </c>
      <c r="B73" s="103" t="s">
        <v>344</v>
      </c>
      <c r="C73" s="111" t="s">
        <v>618</v>
      </c>
      <c r="D73" s="102" t="s">
        <v>346</v>
      </c>
      <c r="E73" s="102">
        <v>0.4</v>
      </c>
      <c r="F73" s="102">
        <v>1</v>
      </c>
      <c r="G73" s="102">
        <v>0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4</v>
      </c>
      <c r="N73" s="102">
        <v>0</v>
      </c>
      <c r="O73" s="102">
        <v>0</v>
      </c>
      <c r="P73" s="102">
        <v>4</v>
      </c>
      <c r="Q73" s="102">
        <v>0</v>
      </c>
      <c r="R73" s="102">
        <v>0</v>
      </c>
      <c r="S73" s="102">
        <v>0</v>
      </c>
      <c r="T73" s="102">
        <v>0</v>
      </c>
      <c r="U73" s="102">
        <v>4</v>
      </c>
      <c r="V73" s="102">
        <v>4</v>
      </c>
      <c r="W73" s="102">
        <v>0</v>
      </c>
      <c r="X73" s="102">
        <v>0</v>
      </c>
      <c r="Y73" s="102">
        <v>4</v>
      </c>
      <c r="Z73" s="102">
        <v>0</v>
      </c>
      <c r="AA73" s="102">
        <v>0</v>
      </c>
      <c r="AB73" s="102">
        <v>4</v>
      </c>
      <c r="AC73" s="105" t="s">
        <v>619</v>
      </c>
      <c r="AD73" s="105" t="s">
        <v>620</v>
      </c>
      <c r="AE73" s="105" t="s">
        <v>620</v>
      </c>
      <c r="AF73" s="105" t="s">
        <v>621</v>
      </c>
      <c r="AG73" s="110">
        <v>8.4000000000000005E-2</v>
      </c>
      <c r="AH73" s="107" t="s">
        <v>342</v>
      </c>
      <c r="AI73" s="107" t="s">
        <v>622</v>
      </c>
    </row>
    <row r="74" spans="1:35" s="108" customFormat="1" ht="24" x14ac:dyDescent="0.25">
      <c r="A74" s="109">
        <v>63</v>
      </c>
      <c r="B74" s="103" t="s">
        <v>344</v>
      </c>
      <c r="C74" s="111" t="s">
        <v>623</v>
      </c>
      <c r="D74" s="102" t="s">
        <v>346</v>
      </c>
      <c r="E74" s="102">
        <v>0.4</v>
      </c>
      <c r="F74" s="102">
        <v>0</v>
      </c>
      <c r="G74" s="102">
        <v>0</v>
      </c>
      <c r="H74" s="102">
        <v>0</v>
      </c>
      <c r="I74" s="102">
        <v>0</v>
      </c>
      <c r="J74" s="102">
        <v>0</v>
      </c>
      <c r="K74" s="102">
        <v>0</v>
      </c>
      <c r="L74" s="102">
        <v>0</v>
      </c>
      <c r="M74" s="102">
        <v>1</v>
      </c>
      <c r="N74" s="102">
        <v>0</v>
      </c>
      <c r="O74" s="102">
        <v>0</v>
      </c>
      <c r="P74" s="102">
        <v>1</v>
      </c>
      <c r="Q74" s="102">
        <v>0</v>
      </c>
      <c r="R74" s="102">
        <v>0</v>
      </c>
      <c r="S74" s="102">
        <v>0</v>
      </c>
      <c r="T74" s="102">
        <v>0</v>
      </c>
      <c r="U74" s="102">
        <v>1</v>
      </c>
      <c r="V74" s="102">
        <v>1</v>
      </c>
      <c r="W74" s="102">
        <v>0</v>
      </c>
      <c r="X74" s="102">
        <v>0</v>
      </c>
      <c r="Y74" s="102">
        <v>1</v>
      </c>
      <c r="Z74" s="102">
        <v>0</v>
      </c>
      <c r="AA74" s="102">
        <v>0</v>
      </c>
      <c r="AB74" s="102">
        <v>1</v>
      </c>
      <c r="AC74" s="105" t="s">
        <v>624</v>
      </c>
      <c r="AD74" s="105" t="s">
        <v>625</v>
      </c>
      <c r="AE74" s="105" t="s">
        <v>625</v>
      </c>
      <c r="AF74" s="105" t="s">
        <v>626</v>
      </c>
      <c r="AG74" s="110">
        <v>2.1000000000000001E-2</v>
      </c>
      <c r="AH74" s="107" t="s">
        <v>342</v>
      </c>
      <c r="AI74" s="107" t="s">
        <v>627</v>
      </c>
    </row>
    <row r="75" spans="1:35" s="108" customFormat="1" ht="24" x14ac:dyDescent="0.25">
      <c r="A75" s="102">
        <v>64</v>
      </c>
      <c r="B75" s="103" t="s">
        <v>200</v>
      </c>
      <c r="C75" s="111" t="s">
        <v>628</v>
      </c>
      <c r="D75" s="102" t="s">
        <v>346</v>
      </c>
      <c r="E75" s="102">
        <v>0.4</v>
      </c>
      <c r="F75" s="102">
        <v>1</v>
      </c>
      <c r="G75" s="102">
        <v>0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1</v>
      </c>
      <c r="N75" s="102">
        <v>0</v>
      </c>
      <c r="O75" s="102">
        <v>0</v>
      </c>
      <c r="P75" s="102">
        <v>1</v>
      </c>
      <c r="Q75" s="102">
        <v>0</v>
      </c>
      <c r="R75" s="102">
        <v>0</v>
      </c>
      <c r="S75" s="102">
        <v>0</v>
      </c>
      <c r="T75" s="102">
        <v>0</v>
      </c>
      <c r="U75" s="102">
        <v>1</v>
      </c>
      <c r="V75" s="102">
        <v>1</v>
      </c>
      <c r="W75" s="102">
        <v>0</v>
      </c>
      <c r="X75" s="102">
        <v>0</v>
      </c>
      <c r="Y75" s="102">
        <v>1</v>
      </c>
      <c r="Z75" s="102">
        <v>0</v>
      </c>
      <c r="AA75" s="102">
        <v>0</v>
      </c>
      <c r="AB75" s="102">
        <v>1</v>
      </c>
      <c r="AC75" s="105" t="s">
        <v>629</v>
      </c>
      <c r="AD75" s="105" t="s">
        <v>630</v>
      </c>
      <c r="AE75" s="105" t="s">
        <v>630</v>
      </c>
      <c r="AF75" s="105" t="s">
        <v>426</v>
      </c>
      <c r="AG75" s="110">
        <v>2.1000000000000001E-2</v>
      </c>
      <c r="AH75" s="107" t="s">
        <v>342</v>
      </c>
      <c r="AI75" s="107" t="s">
        <v>631</v>
      </c>
    </row>
    <row r="76" spans="1:35" s="108" customFormat="1" ht="24" x14ac:dyDescent="0.25">
      <c r="A76" s="102">
        <v>65</v>
      </c>
      <c r="B76" s="103" t="s">
        <v>344</v>
      </c>
      <c r="C76" s="111" t="s">
        <v>632</v>
      </c>
      <c r="D76" s="102" t="s">
        <v>346</v>
      </c>
      <c r="E76" s="102">
        <v>0.4</v>
      </c>
      <c r="F76" s="102">
        <v>1</v>
      </c>
      <c r="G76" s="102">
        <v>0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8</v>
      </c>
      <c r="N76" s="102">
        <v>0</v>
      </c>
      <c r="O76" s="102">
        <v>0</v>
      </c>
      <c r="P76" s="102">
        <v>8</v>
      </c>
      <c r="Q76" s="102">
        <v>0</v>
      </c>
      <c r="R76" s="102">
        <v>0</v>
      </c>
      <c r="S76" s="102">
        <v>0</v>
      </c>
      <c r="T76" s="102">
        <v>0</v>
      </c>
      <c r="U76" s="102">
        <v>8</v>
      </c>
      <c r="V76" s="102">
        <v>8</v>
      </c>
      <c r="W76" s="102">
        <v>0</v>
      </c>
      <c r="X76" s="102">
        <v>0</v>
      </c>
      <c r="Y76" s="102">
        <v>8</v>
      </c>
      <c r="Z76" s="102">
        <v>0</v>
      </c>
      <c r="AA76" s="102">
        <v>0</v>
      </c>
      <c r="AB76" s="102">
        <v>8</v>
      </c>
      <c r="AC76" s="105" t="s">
        <v>633</v>
      </c>
      <c r="AD76" s="105" t="s">
        <v>634</v>
      </c>
      <c r="AE76" s="105" t="s">
        <v>634</v>
      </c>
      <c r="AF76" s="105" t="s">
        <v>349</v>
      </c>
      <c r="AG76" s="110">
        <v>0.16800000000000001</v>
      </c>
      <c r="AH76" s="107" t="s">
        <v>342</v>
      </c>
      <c r="AI76" s="107" t="s">
        <v>635</v>
      </c>
    </row>
    <row r="77" spans="1:35" s="108" customFormat="1" ht="24" x14ac:dyDescent="0.25">
      <c r="A77" s="109">
        <v>66</v>
      </c>
      <c r="B77" s="103" t="s">
        <v>344</v>
      </c>
      <c r="C77" s="111" t="s">
        <v>636</v>
      </c>
      <c r="D77" s="102" t="s">
        <v>346</v>
      </c>
      <c r="E77" s="102">
        <v>0.4</v>
      </c>
      <c r="F77" s="102">
        <v>1</v>
      </c>
      <c r="G77" s="102">
        <v>0</v>
      </c>
      <c r="H77" s="102">
        <v>0</v>
      </c>
      <c r="I77" s="102">
        <v>0</v>
      </c>
      <c r="J77" s="102">
        <v>0</v>
      </c>
      <c r="K77" s="102">
        <v>0</v>
      </c>
      <c r="L77" s="102">
        <v>0</v>
      </c>
      <c r="M77" s="102">
        <v>1</v>
      </c>
      <c r="N77" s="102">
        <v>0</v>
      </c>
      <c r="O77" s="102">
        <v>0</v>
      </c>
      <c r="P77" s="102">
        <v>1</v>
      </c>
      <c r="Q77" s="102">
        <v>0</v>
      </c>
      <c r="R77" s="102">
        <v>0</v>
      </c>
      <c r="S77" s="102">
        <v>0</v>
      </c>
      <c r="T77" s="102">
        <v>0</v>
      </c>
      <c r="U77" s="102">
        <v>1</v>
      </c>
      <c r="V77" s="102">
        <v>1</v>
      </c>
      <c r="W77" s="102">
        <v>0</v>
      </c>
      <c r="X77" s="102">
        <v>0</v>
      </c>
      <c r="Y77" s="102">
        <v>1</v>
      </c>
      <c r="Z77" s="102">
        <v>0</v>
      </c>
      <c r="AA77" s="102">
        <v>0</v>
      </c>
      <c r="AB77" s="102">
        <v>1</v>
      </c>
      <c r="AC77" s="105" t="s">
        <v>637</v>
      </c>
      <c r="AD77" s="105" t="s">
        <v>638</v>
      </c>
      <c r="AE77" s="105" t="s">
        <v>638</v>
      </c>
      <c r="AF77" s="105" t="s">
        <v>639</v>
      </c>
      <c r="AG77" s="110">
        <v>2.1000000000000001E-2</v>
      </c>
      <c r="AH77" s="107" t="s">
        <v>342</v>
      </c>
      <c r="AI77" s="107" t="s">
        <v>640</v>
      </c>
    </row>
    <row r="78" spans="1:35" s="108" customFormat="1" ht="24" x14ac:dyDescent="0.25">
      <c r="A78" s="102">
        <v>67</v>
      </c>
      <c r="B78" s="103" t="s">
        <v>200</v>
      </c>
      <c r="C78" s="104" t="s">
        <v>374</v>
      </c>
      <c r="D78" s="102" t="s">
        <v>359</v>
      </c>
      <c r="E78" s="102">
        <v>0.4</v>
      </c>
      <c r="F78" s="102">
        <v>0</v>
      </c>
      <c r="G78" s="102">
        <v>0</v>
      </c>
      <c r="H78" s="102">
        <v>0</v>
      </c>
      <c r="I78" s="102">
        <v>0</v>
      </c>
      <c r="J78" s="102">
        <v>0</v>
      </c>
      <c r="K78" s="102">
        <v>0</v>
      </c>
      <c r="L78" s="102">
        <v>0</v>
      </c>
      <c r="M78" s="102">
        <v>1</v>
      </c>
      <c r="N78" s="102">
        <v>0</v>
      </c>
      <c r="O78" s="102">
        <v>0</v>
      </c>
      <c r="P78" s="102">
        <v>1</v>
      </c>
      <c r="Q78" s="102">
        <v>0</v>
      </c>
      <c r="R78" s="102">
        <v>0</v>
      </c>
      <c r="S78" s="102">
        <v>0</v>
      </c>
      <c r="T78" s="102">
        <v>0</v>
      </c>
      <c r="U78" s="102">
        <v>1</v>
      </c>
      <c r="V78" s="102">
        <v>1</v>
      </c>
      <c r="W78" s="102">
        <v>0</v>
      </c>
      <c r="X78" s="102">
        <v>0</v>
      </c>
      <c r="Y78" s="102">
        <v>1</v>
      </c>
      <c r="Z78" s="102">
        <v>0</v>
      </c>
      <c r="AA78" s="102">
        <v>0</v>
      </c>
      <c r="AB78" s="102">
        <v>1</v>
      </c>
      <c r="AC78" s="105" t="s">
        <v>641</v>
      </c>
      <c r="AD78" s="105" t="s">
        <v>642</v>
      </c>
      <c r="AE78" s="105" t="s">
        <v>642</v>
      </c>
      <c r="AF78" s="105" t="s">
        <v>377</v>
      </c>
      <c r="AG78" s="110">
        <v>2.1000000000000001E-2</v>
      </c>
      <c r="AH78" s="107" t="s">
        <v>342</v>
      </c>
      <c r="AI78" s="107" t="s">
        <v>643</v>
      </c>
    </row>
    <row r="79" spans="1:35" s="108" customFormat="1" ht="24" x14ac:dyDescent="0.25">
      <c r="A79" s="102">
        <v>68</v>
      </c>
      <c r="B79" s="103" t="s">
        <v>344</v>
      </c>
      <c r="C79" s="111" t="s">
        <v>644</v>
      </c>
      <c r="D79" s="102" t="s">
        <v>346</v>
      </c>
      <c r="E79" s="102">
        <v>0.4</v>
      </c>
      <c r="F79" s="102">
        <v>1</v>
      </c>
      <c r="G79" s="102">
        <v>0</v>
      </c>
      <c r="H79" s="102">
        <v>0</v>
      </c>
      <c r="I79" s="102">
        <v>0</v>
      </c>
      <c r="J79" s="102">
        <v>0</v>
      </c>
      <c r="K79" s="102">
        <v>0</v>
      </c>
      <c r="L79" s="102">
        <v>0</v>
      </c>
      <c r="M79" s="102">
        <v>1</v>
      </c>
      <c r="N79" s="102">
        <v>0</v>
      </c>
      <c r="O79" s="102">
        <v>0</v>
      </c>
      <c r="P79" s="102">
        <v>1</v>
      </c>
      <c r="Q79" s="102">
        <v>0</v>
      </c>
      <c r="R79" s="102">
        <v>0</v>
      </c>
      <c r="S79" s="102">
        <v>0</v>
      </c>
      <c r="T79" s="102">
        <v>0</v>
      </c>
      <c r="U79" s="102">
        <v>1</v>
      </c>
      <c r="V79" s="102">
        <v>1</v>
      </c>
      <c r="W79" s="102">
        <v>1</v>
      </c>
      <c r="X79" s="102">
        <v>0</v>
      </c>
      <c r="Y79" s="102">
        <v>1</v>
      </c>
      <c r="Z79" s="102">
        <v>0</v>
      </c>
      <c r="AA79" s="102">
        <v>0</v>
      </c>
      <c r="AB79" s="102">
        <v>1</v>
      </c>
      <c r="AC79" s="105" t="s">
        <v>645</v>
      </c>
      <c r="AD79" s="105" t="s">
        <v>646</v>
      </c>
      <c r="AE79" s="105" t="s">
        <v>646</v>
      </c>
      <c r="AF79" s="105" t="s">
        <v>647</v>
      </c>
      <c r="AG79" s="110">
        <v>2.1000000000000001E-2</v>
      </c>
      <c r="AH79" s="107" t="s">
        <v>342</v>
      </c>
      <c r="AI79" s="107" t="s">
        <v>648</v>
      </c>
    </row>
    <row r="80" spans="1:35" s="108" customFormat="1" ht="24" x14ac:dyDescent="0.25">
      <c r="A80" s="109">
        <v>69</v>
      </c>
      <c r="B80" s="103" t="s">
        <v>344</v>
      </c>
      <c r="C80" s="111" t="s">
        <v>649</v>
      </c>
      <c r="D80" s="102" t="s">
        <v>346</v>
      </c>
      <c r="E80" s="102">
        <v>0.4</v>
      </c>
      <c r="F80" s="102">
        <v>1</v>
      </c>
      <c r="G80" s="102">
        <v>0</v>
      </c>
      <c r="H80" s="102">
        <v>0</v>
      </c>
      <c r="I80" s="102">
        <v>0</v>
      </c>
      <c r="J80" s="102">
        <v>0</v>
      </c>
      <c r="K80" s="102">
        <v>0</v>
      </c>
      <c r="L80" s="102">
        <v>0</v>
      </c>
      <c r="M80" s="102">
        <v>35</v>
      </c>
      <c r="N80" s="102">
        <v>0</v>
      </c>
      <c r="O80" s="102">
        <v>0</v>
      </c>
      <c r="P80" s="102">
        <v>35</v>
      </c>
      <c r="Q80" s="102">
        <v>0</v>
      </c>
      <c r="R80" s="102">
        <v>0</v>
      </c>
      <c r="S80" s="102">
        <v>0</v>
      </c>
      <c r="T80" s="102">
        <v>0</v>
      </c>
      <c r="U80" s="102">
        <v>35</v>
      </c>
      <c r="V80" s="102">
        <v>35</v>
      </c>
      <c r="W80" s="102">
        <v>0</v>
      </c>
      <c r="X80" s="102">
        <v>0</v>
      </c>
      <c r="Y80" s="102">
        <v>35</v>
      </c>
      <c r="Z80" s="102">
        <v>0</v>
      </c>
      <c r="AA80" s="102">
        <v>0</v>
      </c>
      <c r="AB80" s="102">
        <v>35</v>
      </c>
      <c r="AC80" s="105" t="s">
        <v>650</v>
      </c>
      <c r="AD80" s="105" t="s">
        <v>651</v>
      </c>
      <c r="AE80" s="105" t="s">
        <v>651</v>
      </c>
      <c r="AF80" s="105" t="s">
        <v>652</v>
      </c>
      <c r="AG80" s="110">
        <v>0.7350000000000001</v>
      </c>
      <c r="AH80" s="107" t="s">
        <v>342</v>
      </c>
      <c r="AI80" s="107" t="s">
        <v>653</v>
      </c>
    </row>
    <row r="81" spans="1:61" s="108" customFormat="1" ht="24" x14ac:dyDescent="0.25">
      <c r="A81" s="102">
        <v>70</v>
      </c>
      <c r="B81" s="103" t="s">
        <v>200</v>
      </c>
      <c r="C81" s="111" t="s">
        <v>401</v>
      </c>
      <c r="D81" s="102" t="s">
        <v>402</v>
      </c>
      <c r="E81" s="102" t="s">
        <v>403</v>
      </c>
      <c r="F81" s="102">
        <v>0</v>
      </c>
      <c r="G81" s="102">
        <v>0</v>
      </c>
      <c r="H81" s="102">
        <v>0</v>
      </c>
      <c r="I81" s="102">
        <v>0</v>
      </c>
      <c r="J81" s="102">
        <v>0</v>
      </c>
      <c r="K81" s="102">
        <v>0</v>
      </c>
      <c r="L81" s="102">
        <v>0</v>
      </c>
      <c r="M81" s="102">
        <v>1</v>
      </c>
      <c r="N81" s="102">
        <v>0</v>
      </c>
      <c r="O81" s="102">
        <v>0</v>
      </c>
      <c r="P81" s="102">
        <v>1</v>
      </c>
      <c r="Q81" s="102">
        <v>0</v>
      </c>
      <c r="R81" s="102">
        <v>0</v>
      </c>
      <c r="S81" s="102">
        <v>0</v>
      </c>
      <c r="T81" s="102">
        <v>1</v>
      </c>
      <c r="U81" s="102">
        <v>0</v>
      </c>
      <c r="V81" s="102">
        <v>0</v>
      </c>
      <c r="W81" s="102">
        <v>1</v>
      </c>
      <c r="X81" s="102">
        <v>0</v>
      </c>
      <c r="Y81" s="102">
        <v>1</v>
      </c>
      <c r="Z81" s="102">
        <v>0</v>
      </c>
      <c r="AA81" s="102">
        <v>0</v>
      </c>
      <c r="AB81" s="102">
        <v>1</v>
      </c>
      <c r="AC81" s="105" t="s">
        <v>654</v>
      </c>
      <c r="AD81" s="105" t="s">
        <v>655</v>
      </c>
      <c r="AE81" s="105" t="s">
        <v>655</v>
      </c>
      <c r="AF81" s="105" t="s">
        <v>407</v>
      </c>
      <c r="AG81" s="110">
        <v>1</v>
      </c>
      <c r="AH81" s="107" t="s">
        <v>342</v>
      </c>
      <c r="AI81" s="107" t="s">
        <v>656</v>
      </c>
    </row>
    <row r="82" spans="1:61" s="108" customFormat="1" ht="24" x14ac:dyDescent="0.25">
      <c r="A82" s="102">
        <v>71</v>
      </c>
      <c r="B82" s="103" t="s">
        <v>344</v>
      </c>
      <c r="C82" s="104" t="s">
        <v>657</v>
      </c>
      <c r="D82" s="102" t="s">
        <v>346</v>
      </c>
      <c r="E82" s="102">
        <v>0.4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1</v>
      </c>
      <c r="N82" s="102">
        <v>0</v>
      </c>
      <c r="O82" s="102">
        <v>0</v>
      </c>
      <c r="P82" s="102">
        <v>1</v>
      </c>
      <c r="Q82" s="102">
        <v>0</v>
      </c>
      <c r="R82" s="102">
        <v>0</v>
      </c>
      <c r="S82" s="102">
        <v>0</v>
      </c>
      <c r="T82" s="102">
        <v>0</v>
      </c>
      <c r="U82" s="102">
        <v>1</v>
      </c>
      <c r="V82" s="102">
        <v>1</v>
      </c>
      <c r="W82" s="102">
        <v>0</v>
      </c>
      <c r="X82" s="102">
        <v>0</v>
      </c>
      <c r="Y82" s="102">
        <v>1</v>
      </c>
      <c r="Z82" s="102">
        <v>0</v>
      </c>
      <c r="AA82" s="102">
        <v>0</v>
      </c>
      <c r="AB82" s="102">
        <v>1</v>
      </c>
      <c r="AC82" s="105" t="s">
        <v>658</v>
      </c>
      <c r="AD82" s="105" t="s">
        <v>659</v>
      </c>
      <c r="AE82" s="105" t="s">
        <v>659</v>
      </c>
      <c r="AF82" s="105" t="s">
        <v>518</v>
      </c>
      <c r="AG82" s="110">
        <v>0.15</v>
      </c>
      <c r="AH82" s="107" t="s">
        <v>342</v>
      </c>
      <c r="AI82" s="107" t="s">
        <v>660</v>
      </c>
    </row>
    <row r="83" spans="1:61" s="108" customFormat="1" ht="30" x14ac:dyDescent="0.25">
      <c r="A83" s="109">
        <v>72</v>
      </c>
      <c r="B83" s="103" t="s">
        <v>344</v>
      </c>
      <c r="C83" s="111" t="s">
        <v>661</v>
      </c>
      <c r="D83" s="102" t="s">
        <v>346</v>
      </c>
      <c r="E83" s="102">
        <v>0.4</v>
      </c>
      <c r="F83" s="102">
        <v>1</v>
      </c>
      <c r="G83" s="102">
        <v>0</v>
      </c>
      <c r="H83" s="102">
        <v>0</v>
      </c>
      <c r="I83" s="102">
        <v>0</v>
      </c>
      <c r="J83" s="102">
        <v>0</v>
      </c>
      <c r="K83" s="102">
        <v>0</v>
      </c>
      <c r="L83" s="102">
        <v>0</v>
      </c>
      <c r="M83" s="102">
        <v>6</v>
      </c>
      <c r="N83" s="102">
        <v>0</v>
      </c>
      <c r="O83" s="102">
        <v>0</v>
      </c>
      <c r="P83" s="102">
        <v>6</v>
      </c>
      <c r="Q83" s="102">
        <v>0</v>
      </c>
      <c r="R83" s="102">
        <v>0</v>
      </c>
      <c r="S83" s="102">
        <v>0</v>
      </c>
      <c r="T83" s="102">
        <v>0</v>
      </c>
      <c r="U83" s="102">
        <v>6</v>
      </c>
      <c r="V83" s="102">
        <v>6</v>
      </c>
      <c r="W83" s="102">
        <v>0</v>
      </c>
      <c r="X83" s="102">
        <v>0</v>
      </c>
      <c r="Y83" s="102">
        <v>6</v>
      </c>
      <c r="Z83" s="102">
        <v>0</v>
      </c>
      <c r="AA83" s="102">
        <v>0</v>
      </c>
      <c r="AB83" s="102">
        <v>6</v>
      </c>
      <c r="AC83" s="105" t="s">
        <v>662</v>
      </c>
      <c r="AD83" s="105" t="s">
        <v>663</v>
      </c>
      <c r="AE83" s="105" t="s">
        <v>663</v>
      </c>
      <c r="AF83" s="105" t="s">
        <v>664</v>
      </c>
      <c r="AG83" s="106">
        <v>0.09</v>
      </c>
      <c r="AH83" s="107" t="s">
        <v>342</v>
      </c>
      <c r="AI83" s="107" t="s">
        <v>665</v>
      </c>
    </row>
    <row r="84" spans="1:61" s="108" customFormat="1" ht="24" x14ac:dyDescent="0.25">
      <c r="A84" s="102">
        <v>73</v>
      </c>
      <c r="B84" s="103" t="s">
        <v>200</v>
      </c>
      <c r="C84" s="104" t="s">
        <v>666</v>
      </c>
      <c r="D84" s="102" t="s">
        <v>346</v>
      </c>
      <c r="E84" s="102">
        <v>0.4</v>
      </c>
      <c r="F84" s="102">
        <v>1</v>
      </c>
      <c r="G84" s="102">
        <v>0</v>
      </c>
      <c r="H84" s="102">
        <v>0</v>
      </c>
      <c r="I84" s="102">
        <v>0</v>
      </c>
      <c r="J84" s="102">
        <v>0</v>
      </c>
      <c r="K84" s="102">
        <v>0</v>
      </c>
      <c r="L84" s="102">
        <v>0</v>
      </c>
      <c r="M84" s="102">
        <v>1</v>
      </c>
      <c r="N84" s="102">
        <v>0</v>
      </c>
      <c r="O84" s="102">
        <v>0</v>
      </c>
      <c r="P84" s="102">
        <v>1</v>
      </c>
      <c r="Q84" s="102">
        <v>0</v>
      </c>
      <c r="R84" s="102">
        <v>0</v>
      </c>
      <c r="S84" s="102">
        <v>0</v>
      </c>
      <c r="T84" s="102">
        <v>0</v>
      </c>
      <c r="U84" s="102">
        <v>1</v>
      </c>
      <c r="V84" s="102">
        <v>1</v>
      </c>
      <c r="W84" s="102">
        <v>0</v>
      </c>
      <c r="X84" s="102">
        <v>0</v>
      </c>
      <c r="Y84" s="102">
        <v>1</v>
      </c>
      <c r="Z84" s="102">
        <v>0</v>
      </c>
      <c r="AA84" s="102">
        <v>0</v>
      </c>
      <c r="AB84" s="102">
        <v>1</v>
      </c>
      <c r="AC84" s="105" t="s">
        <v>667</v>
      </c>
      <c r="AD84" s="105" t="s">
        <v>668</v>
      </c>
      <c r="AE84" s="105" t="s">
        <v>669</v>
      </c>
      <c r="AF84" s="105" t="s">
        <v>462</v>
      </c>
      <c r="AG84" s="106">
        <v>1.4999999999999999E-2</v>
      </c>
      <c r="AH84" s="107" t="s">
        <v>342</v>
      </c>
      <c r="AI84" s="107" t="s">
        <v>670</v>
      </c>
    </row>
    <row r="85" spans="1:61" s="108" customFormat="1" ht="24" x14ac:dyDescent="0.25">
      <c r="A85" s="102">
        <v>74</v>
      </c>
      <c r="B85" s="103" t="s">
        <v>344</v>
      </c>
      <c r="C85" s="111" t="s">
        <v>389</v>
      </c>
      <c r="D85" s="102" t="s">
        <v>346</v>
      </c>
      <c r="E85" s="102">
        <v>0.4</v>
      </c>
      <c r="F85" s="102">
        <v>1</v>
      </c>
      <c r="G85" s="102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1</v>
      </c>
      <c r="N85" s="102">
        <v>0</v>
      </c>
      <c r="O85" s="102">
        <v>0</v>
      </c>
      <c r="P85" s="102">
        <v>1</v>
      </c>
      <c r="Q85" s="102">
        <v>0</v>
      </c>
      <c r="R85" s="102">
        <v>0</v>
      </c>
      <c r="S85" s="102">
        <v>0</v>
      </c>
      <c r="T85" s="102">
        <v>0</v>
      </c>
      <c r="U85" s="102">
        <v>1</v>
      </c>
      <c r="V85" s="102">
        <v>1</v>
      </c>
      <c r="W85" s="102">
        <v>0</v>
      </c>
      <c r="X85" s="102">
        <v>0</v>
      </c>
      <c r="Y85" s="102">
        <v>1</v>
      </c>
      <c r="Z85" s="102">
        <v>0</v>
      </c>
      <c r="AA85" s="102">
        <v>0</v>
      </c>
      <c r="AB85" s="102">
        <v>1</v>
      </c>
      <c r="AC85" s="105" t="s">
        <v>671</v>
      </c>
      <c r="AD85" s="105" t="s">
        <v>672</v>
      </c>
      <c r="AE85" s="105" t="s">
        <v>673</v>
      </c>
      <c r="AF85" s="105" t="s">
        <v>393</v>
      </c>
      <c r="AG85" s="110">
        <v>1.4999999999999999E-2</v>
      </c>
      <c r="AH85" s="107" t="s">
        <v>342</v>
      </c>
      <c r="AI85" s="107" t="s">
        <v>674</v>
      </c>
    </row>
    <row r="86" spans="1:61" s="108" customFormat="1" ht="30" x14ac:dyDescent="0.25">
      <c r="A86" s="109">
        <v>75</v>
      </c>
      <c r="B86" s="103" t="s">
        <v>344</v>
      </c>
      <c r="C86" s="104" t="s">
        <v>395</v>
      </c>
      <c r="D86" s="102" t="s">
        <v>359</v>
      </c>
      <c r="E86" s="102">
        <v>10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</v>
      </c>
      <c r="M86" s="102">
        <v>2</v>
      </c>
      <c r="N86" s="102">
        <v>0</v>
      </c>
      <c r="O86" s="102">
        <v>0</v>
      </c>
      <c r="P86" s="102">
        <v>2</v>
      </c>
      <c r="Q86" s="102">
        <v>0</v>
      </c>
      <c r="R86" s="102">
        <v>0</v>
      </c>
      <c r="S86" s="102">
        <v>0</v>
      </c>
      <c r="T86" s="102">
        <v>0</v>
      </c>
      <c r="U86" s="102">
        <v>2</v>
      </c>
      <c r="V86" s="102">
        <v>2</v>
      </c>
      <c r="W86" s="102">
        <v>0</v>
      </c>
      <c r="X86" s="102">
        <v>0</v>
      </c>
      <c r="Y86" s="102">
        <v>2</v>
      </c>
      <c r="Z86" s="102">
        <v>0</v>
      </c>
      <c r="AA86" s="102">
        <v>0</v>
      </c>
      <c r="AB86" s="102">
        <v>1</v>
      </c>
      <c r="AC86" s="105" t="s">
        <v>675</v>
      </c>
      <c r="AD86" s="105" t="s">
        <v>676</v>
      </c>
      <c r="AE86" s="105" t="s">
        <v>677</v>
      </c>
      <c r="AF86" s="105" t="s">
        <v>399</v>
      </c>
      <c r="AG86" s="110">
        <v>0.8</v>
      </c>
      <c r="AH86" s="107" t="s">
        <v>342</v>
      </c>
      <c r="AI86" s="107" t="s">
        <v>678</v>
      </c>
    </row>
    <row r="87" spans="1:61" s="108" customFormat="1" ht="24" x14ac:dyDescent="0.25">
      <c r="A87" s="102">
        <v>76</v>
      </c>
      <c r="B87" s="103" t="s">
        <v>200</v>
      </c>
      <c r="C87" s="111" t="s">
        <v>679</v>
      </c>
      <c r="D87" s="102" t="s">
        <v>346</v>
      </c>
      <c r="E87" s="102">
        <v>0.4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1</v>
      </c>
      <c r="N87" s="102">
        <v>0</v>
      </c>
      <c r="O87" s="102">
        <v>0</v>
      </c>
      <c r="P87" s="102">
        <v>1</v>
      </c>
      <c r="Q87" s="102">
        <v>0</v>
      </c>
      <c r="R87" s="102">
        <v>0</v>
      </c>
      <c r="S87" s="102">
        <v>0</v>
      </c>
      <c r="T87" s="102">
        <v>0</v>
      </c>
      <c r="U87" s="102">
        <v>1</v>
      </c>
      <c r="V87" s="102">
        <v>1</v>
      </c>
      <c r="W87" s="102">
        <v>0</v>
      </c>
      <c r="X87" s="102">
        <v>0</v>
      </c>
      <c r="Y87" s="102">
        <v>1</v>
      </c>
      <c r="Z87" s="102">
        <v>0</v>
      </c>
      <c r="AA87" s="102">
        <v>0</v>
      </c>
      <c r="AB87" s="102">
        <v>1</v>
      </c>
      <c r="AC87" s="105" t="s">
        <v>680</v>
      </c>
      <c r="AD87" s="105" t="s">
        <v>681</v>
      </c>
      <c r="AE87" s="105" t="s">
        <v>681</v>
      </c>
      <c r="AF87" s="105" t="s">
        <v>652</v>
      </c>
      <c r="AG87" s="110">
        <v>2.1999999999999999E-2</v>
      </c>
      <c r="AH87" s="107" t="s">
        <v>342</v>
      </c>
      <c r="AI87" s="107" t="s">
        <v>682</v>
      </c>
    </row>
    <row r="88" spans="1:61" s="108" customFormat="1" ht="24" x14ac:dyDescent="0.25">
      <c r="A88" s="102">
        <v>77</v>
      </c>
      <c r="B88" s="103" t="s">
        <v>344</v>
      </c>
      <c r="C88" s="111" t="s">
        <v>683</v>
      </c>
      <c r="D88" s="102" t="s">
        <v>346</v>
      </c>
      <c r="E88" s="102">
        <v>0.4</v>
      </c>
      <c r="F88" s="102">
        <v>1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2</v>
      </c>
      <c r="N88" s="102">
        <v>0</v>
      </c>
      <c r="O88" s="102">
        <v>0</v>
      </c>
      <c r="P88" s="102">
        <v>2</v>
      </c>
      <c r="Q88" s="102">
        <v>0</v>
      </c>
      <c r="R88" s="102">
        <v>0</v>
      </c>
      <c r="S88" s="102">
        <v>0</v>
      </c>
      <c r="T88" s="102">
        <v>0</v>
      </c>
      <c r="U88" s="102">
        <v>2</v>
      </c>
      <c r="V88" s="102">
        <v>2</v>
      </c>
      <c r="W88" s="102">
        <v>0</v>
      </c>
      <c r="X88" s="102">
        <v>0</v>
      </c>
      <c r="Y88" s="102">
        <v>2</v>
      </c>
      <c r="Z88" s="102">
        <v>0</v>
      </c>
      <c r="AA88" s="102">
        <v>0</v>
      </c>
      <c r="AB88" s="102">
        <v>2</v>
      </c>
      <c r="AC88" s="105" t="s">
        <v>684</v>
      </c>
      <c r="AD88" s="105" t="s">
        <v>685</v>
      </c>
      <c r="AE88" s="105" t="s">
        <v>686</v>
      </c>
      <c r="AF88" s="105" t="s">
        <v>687</v>
      </c>
      <c r="AG88" s="110">
        <v>4.3999999999999997E-2</v>
      </c>
      <c r="AH88" s="107" t="s">
        <v>342</v>
      </c>
      <c r="AI88" s="107" t="s">
        <v>688</v>
      </c>
    </row>
    <row r="89" spans="1:61" s="108" customFormat="1" ht="24" x14ac:dyDescent="0.25">
      <c r="A89" s="109">
        <v>78</v>
      </c>
      <c r="B89" s="103" t="s">
        <v>344</v>
      </c>
      <c r="C89" s="111" t="s">
        <v>689</v>
      </c>
      <c r="D89" s="102" t="s">
        <v>346</v>
      </c>
      <c r="E89" s="102">
        <v>0.4</v>
      </c>
      <c r="F89" s="102">
        <v>1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</v>
      </c>
      <c r="M89" s="102">
        <v>1</v>
      </c>
      <c r="N89" s="102">
        <v>0</v>
      </c>
      <c r="O89" s="102">
        <v>0</v>
      </c>
      <c r="P89" s="102">
        <v>1</v>
      </c>
      <c r="Q89" s="102">
        <v>0</v>
      </c>
      <c r="R89" s="102">
        <v>0</v>
      </c>
      <c r="S89" s="102">
        <v>0</v>
      </c>
      <c r="T89" s="102">
        <v>0</v>
      </c>
      <c r="U89" s="102">
        <v>1</v>
      </c>
      <c r="V89" s="102">
        <v>1</v>
      </c>
      <c r="W89" s="102">
        <v>0</v>
      </c>
      <c r="X89" s="102">
        <v>0</v>
      </c>
      <c r="Y89" s="102">
        <v>1</v>
      </c>
      <c r="Z89" s="102">
        <v>0</v>
      </c>
      <c r="AA89" s="102">
        <v>0</v>
      </c>
      <c r="AB89" s="102">
        <v>1</v>
      </c>
      <c r="AC89" s="105" t="s">
        <v>690</v>
      </c>
      <c r="AD89" s="105" t="s">
        <v>691</v>
      </c>
      <c r="AE89" s="105" t="s">
        <v>691</v>
      </c>
      <c r="AF89" s="105" t="s">
        <v>692</v>
      </c>
      <c r="AG89" s="110">
        <v>2.1999999999999999E-2</v>
      </c>
      <c r="AH89" s="107" t="s">
        <v>342</v>
      </c>
      <c r="AI89" s="107" t="s">
        <v>693</v>
      </c>
    </row>
    <row r="90" spans="1:61" s="108" customFormat="1" ht="24" x14ac:dyDescent="0.25">
      <c r="A90" s="102">
        <v>79</v>
      </c>
      <c r="B90" s="103" t="s">
        <v>200</v>
      </c>
      <c r="C90" s="111" t="s">
        <v>694</v>
      </c>
      <c r="D90" s="102" t="s">
        <v>346</v>
      </c>
      <c r="E90" s="102">
        <v>0.4</v>
      </c>
      <c r="F90" s="102">
        <v>1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</v>
      </c>
      <c r="M90" s="102">
        <v>1</v>
      </c>
      <c r="N90" s="102">
        <v>0</v>
      </c>
      <c r="O90" s="102">
        <v>0</v>
      </c>
      <c r="P90" s="102">
        <v>1</v>
      </c>
      <c r="Q90" s="102">
        <v>0</v>
      </c>
      <c r="R90" s="102">
        <v>0</v>
      </c>
      <c r="S90" s="102">
        <v>0</v>
      </c>
      <c r="T90" s="102">
        <v>0</v>
      </c>
      <c r="U90" s="102">
        <v>1</v>
      </c>
      <c r="V90" s="102">
        <v>1</v>
      </c>
      <c r="W90" s="102">
        <v>0</v>
      </c>
      <c r="X90" s="102">
        <v>0</v>
      </c>
      <c r="Y90" s="102">
        <v>1</v>
      </c>
      <c r="Z90" s="102">
        <v>0</v>
      </c>
      <c r="AA90" s="102">
        <v>0</v>
      </c>
      <c r="AB90" s="102">
        <v>1</v>
      </c>
      <c r="AC90" s="105" t="s">
        <v>695</v>
      </c>
      <c r="AD90" s="105" t="s">
        <v>691</v>
      </c>
      <c r="AE90" s="105" t="s">
        <v>691</v>
      </c>
      <c r="AF90" s="105" t="s">
        <v>696</v>
      </c>
      <c r="AG90" s="110">
        <v>2.1999999999999999E-2</v>
      </c>
      <c r="AH90" s="107" t="s">
        <v>342</v>
      </c>
      <c r="AI90" s="107" t="s">
        <v>697</v>
      </c>
    </row>
    <row r="91" spans="1:61" s="108" customFormat="1" ht="24" x14ac:dyDescent="0.25">
      <c r="A91" s="102">
        <v>80</v>
      </c>
      <c r="B91" s="103" t="s">
        <v>344</v>
      </c>
      <c r="C91" s="111" t="s">
        <v>698</v>
      </c>
      <c r="D91" s="102" t="s">
        <v>433</v>
      </c>
      <c r="E91" s="102">
        <v>10</v>
      </c>
      <c r="F91" s="102">
        <v>1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</v>
      </c>
      <c r="M91" s="102">
        <v>15</v>
      </c>
      <c r="N91" s="102">
        <v>0</v>
      </c>
      <c r="O91" s="102">
        <v>0</v>
      </c>
      <c r="P91" s="102">
        <v>15</v>
      </c>
      <c r="Q91" s="102">
        <v>0</v>
      </c>
      <c r="R91" s="102">
        <v>0</v>
      </c>
      <c r="S91" s="102">
        <v>0</v>
      </c>
      <c r="T91" s="102">
        <v>0</v>
      </c>
      <c r="U91" s="102">
        <v>15</v>
      </c>
      <c r="V91" s="102">
        <v>15</v>
      </c>
      <c r="W91" s="102">
        <v>0</v>
      </c>
      <c r="X91" s="102">
        <v>0</v>
      </c>
      <c r="Y91" s="102">
        <v>15</v>
      </c>
      <c r="Z91" s="102">
        <v>0</v>
      </c>
      <c r="AA91" s="102">
        <v>0</v>
      </c>
      <c r="AB91" s="102">
        <v>15</v>
      </c>
      <c r="AC91" s="105" t="s">
        <v>699</v>
      </c>
      <c r="AD91" s="105" t="s">
        <v>700</v>
      </c>
      <c r="AE91" s="105" t="s">
        <v>701</v>
      </c>
      <c r="AF91" s="105" t="s">
        <v>702</v>
      </c>
      <c r="AG91" s="110">
        <v>18</v>
      </c>
      <c r="AH91" s="107" t="s">
        <v>342</v>
      </c>
      <c r="AI91" s="107" t="s">
        <v>703</v>
      </c>
    </row>
    <row r="93" spans="1:61" x14ac:dyDescent="0.2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</row>
    <row r="94" spans="1:61" x14ac:dyDescent="0.25">
      <c r="A94" s="91" t="s">
        <v>274</v>
      </c>
      <c r="B94" s="91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</row>
    <row r="95" spans="1:61" x14ac:dyDescent="0.25">
      <c r="A95" s="88" t="s">
        <v>269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</row>
    <row r="96" spans="1:61" x14ac:dyDescent="0.25">
      <c r="A96" s="88" t="s">
        <v>270</v>
      </c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</row>
    <row r="97" spans="1:61" x14ac:dyDescent="0.25">
      <c r="A97" s="88" t="s">
        <v>271</v>
      </c>
      <c r="B97" s="89"/>
      <c r="C97" s="89"/>
      <c r="D97" s="89"/>
      <c r="E97" s="89"/>
      <c r="F97" s="89"/>
      <c r="G97" s="89"/>
      <c r="H97" s="89"/>
      <c r="I97" s="8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</row>
    <row r="98" spans="1:61" x14ac:dyDescent="0.25">
      <c r="A98" s="88" t="s">
        <v>272</v>
      </c>
      <c r="B98" s="89"/>
      <c r="C98" s="89"/>
      <c r="D98" s="89"/>
      <c r="E98" s="89"/>
      <c r="F98" s="89"/>
      <c r="G98" s="89"/>
      <c r="H98" s="89"/>
      <c r="I98" s="8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</row>
    <row r="99" spans="1:61" x14ac:dyDescent="0.25">
      <c r="A99" s="88" t="s">
        <v>273</v>
      </c>
      <c r="B99" s="89"/>
      <c r="C99" s="89"/>
      <c r="D99" s="89"/>
      <c r="E99" s="89"/>
      <c r="F99" s="89"/>
      <c r="G99" s="89"/>
      <c r="H99" s="89"/>
      <c r="I99" s="8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</row>
    <row r="100" spans="1:61" ht="16.5" x14ac:dyDescent="0.2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</row>
    <row r="101" spans="1:61" ht="16.5" x14ac:dyDescent="0.2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</row>
    <row r="103" spans="1:61" x14ac:dyDescent="0.25">
      <c r="J103" s="95"/>
    </row>
    <row r="104" spans="1:61" x14ac:dyDescent="0.25">
      <c r="A104" s="327" t="str">
        <f>'Форма 1.1'!L30</f>
        <v>Директор</v>
      </c>
      <c r="B104" s="327"/>
      <c r="C104" s="327"/>
      <c r="D104" s="327"/>
      <c r="E104" s="327"/>
      <c r="F104" s="327"/>
      <c r="G104" s="327"/>
      <c r="H104" s="327"/>
      <c r="I104" s="327"/>
      <c r="J104" s="96"/>
      <c r="K104" s="327" t="str">
        <f>'Форма 1.1'!BX30</f>
        <v>А.В. Меньшаков</v>
      </c>
      <c r="L104" s="327"/>
      <c r="M104" s="327"/>
      <c r="N104" s="327"/>
      <c r="O104" s="327"/>
      <c r="P104" s="327"/>
      <c r="Q104" s="327"/>
      <c r="R104" s="327"/>
      <c r="S104" s="327"/>
      <c r="T104" s="327"/>
      <c r="V104" s="327">
        <f>'Форма 1.1'!AG30</f>
        <v>0</v>
      </c>
      <c r="W104" s="327"/>
      <c r="X104" s="327"/>
      <c r="Y104" s="327"/>
      <c r="Z104" s="327"/>
      <c r="AA104" s="327"/>
      <c r="AB104" s="327"/>
      <c r="AC104" s="327"/>
      <c r="AD104" s="327"/>
      <c r="AE104" s="327"/>
    </row>
    <row r="105" spans="1:61" x14ac:dyDescent="0.25">
      <c r="A105" s="328" t="str">
        <f>'Форма 1.1'!L31</f>
        <v>(должность)</v>
      </c>
      <c r="B105" s="328"/>
      <c r="C105" s="328"/>
      <c r="D105" s="328"/>
      <c r="E105" s="328"/>
      <c r="F105" s="328"/>
      <c r="G105" s="328"/>
      <c r="H105" s="328"/>
      <c r="I105" s="328"/>
      <c r="J105" s="97"/>
      <c r="K105" s="328" t="str">
        <f>'Форма 1.1'!BX31</f>
        <v>(Ф.И.О.)</v>
      </c>
      <c r="L105" s="328"/>
      <c r="M105" s="328"/>
      <c r="N105" s="328"/>
      <c r="O105" s="328"/>
      <c r="P105" s="328"/>
      <c r="Q105" s="328"/>
      <c r="R105" s="328"/>
      <c r="S105" s="328"/>
      <c r="T105" s="328"/>
      <c r="V105" s="328" t="str">
        <f>'Форма 1.1'!DY31</f>
        <v>(подпись)</v>
      </c>
      <c r="W105" s="328"/>
      <c r="X105" s="328"/>
      <c r="Y105" s="328"/>
      <c r="Z105" s="328"/>
      <c r="AA105" s="328"/>
      <c r="AB105" s="328"/>
      <c r="AC105" s="328"/>
      <c r="AD105" s="328"/>
      <c r="AE105" s="328"/>
    </row>
  </sheetData>
  <mergeCells count="44">
    <mergeCell ref="A2:AI2"/>
    <mergeCell ref="A4:AI4"/>
    <mergeCell ref="A5:AI5"/>
    <mergeCell ref="A7:A10"/>
    <mergeCell ref="B7:B10"/>
    <mergeCell ref="C7:C10"/>
    <mergeCell ref="D7:D10"/>
    <mergeCell ref="E7:E10"/>
    <mergeCell ref="F7:F10"/>
    <mergeCell ref="G7:G10"/>
    <mergeCell ref="H7:H10"/>
    <mergeCell ref="I7:P7"/>
    <mergeCell ref="Q7:AB7"/>
    <mergeCell ref="AC7:AC10"/>
    <mergeCell ref="AD7:AD10"/>
    <mergeCell ref="AA8:AA10"/>
    <mergeCell ref="AB8:AB10"/>
    <mergeCell ref="I9:J9"/>
    <mergeCell ref="K9:L9"/>
    <mergeCell ref="AF7:AF10"/>
    <mergeCell ref="AG7:AG10"/>
    <mergeCell ref="W9:W10"/>
    <mergeCell ref="AH7:AH10"/>
    <mergeCell ref="AI7:AI10"/>
    <mergeCell ref="I8:M8"/>
    <mergeCell ref="N8:N10"/>
    <mergeCell ref="O8:O10"/>
    <mergeCell ref="P8:P10"/>
    <mergeCell ref="Q8:Y8"/>
    <mergeCell ref="Z8:Z10"/>
    <mergeCell ref="AE7:AE10"/>
    <mergeCell ref="X9:X10"/>
    <mergeCell ref="Y9:Y10"/>
    <mergeCell ref="M9:M10"/>
    <mergeCell ref="Q9:R9"/>
    <mergeCell ref="S9:T9"/>
    <mergeCell ref="U9:U10"/>
    <mergeCell ref="V9:V10"/>
    <mergeCell ref="K104:T104"/>
    <mergeCell ref="K105:T105"/>
    <mergeCell ref="V104:AE104"/>
    <mergeCell ref="V105:AE105"/>
    <mergeCell ref="A104:I104"/>
    <mergeCell ref="A105:I10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view="pageBreakPreview" zoomScale="90" zoomScaleNormal="100" zoomScaleSheetLayoutView="90" workbookViewId="0">
      <selection activeCell="AM17" sqref="AM17:BL19"/>
    </sheetView>
  </sheetViews>
  <sheetFormatPr defaultRowHeight="12.75" x14ac:dyDescent="0.2"/>
  <cols>
    <col min="1" max="64" width="1.7109375" customWidth="1"/>
  </cols>
  <sheetData>
    <row r="1" spans="1:64" x14ac:dyDescent="0.2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4" t="s">
        <v>211</v>
      </c>
    </row>
    <row r="2" spans="1:64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4" t="s">
        <v>212</v>
      </c>
    </row>
    <row r="3" spans="1:64" ht="15.75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64" ht="15.75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1:64" ht="18.75" x14ac:dyDescent="0.3">
      <c r="A5" s="380" t="s">
        <v>213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1"/>
      <c r="BF5" s="381"/>
      <c r="BG5" s="381"/>
      <c r="BH5" s="381"/>
      <c r="BI5" s="381"/>
      <c r="BJ5" s="381"/>
      <c r="BK5" s="381"/>
      <c r="BL5" s="381"/>
    </row>
    <row r="6" spans="1:64" ht="18.75" x14ac:dyDescent="0.3">
      <c r="A6" s="381" t="s">
        <v>214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381"/>
      <c r="BJ6" s="381"/>
      <c r="BK6" s="381"/>
      <c r="BL6" s="381"/>
    </row>
    <row r="7" spans="1:64" ht="18.75" x14ac:dyDescent="0.3">
      <c r="A7" s="381" t="s">
        <v>215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</row>
    <row r="8" spans="1:64" ht="18.75" x14ac:dyDescent="0.3">
      <c r="A8" s="381" t="s">
        <v>216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</row>
    <row r="9" spans="1:64" ht="18.75" x14ac:dyDescent="0.3">
      <c r="A9" s="381" t="s">
        <v>217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</row>
    <row r="10" spans="1:64" ht="15.75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64" ht="18.75" x14ac:dyDescent="0.3">
      <c r="A11" s="348" t="s">
        <v>200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</row>
    <row r="12" spans="1:64" x14ac:dyDescent="0.2">
      <c r="A12" s="349" t="s">
        <v>218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</row>
    <row r="13" spans="1:64" ht="15.75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4" ht="15.75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15.75" x14ac:dyDescent="0.25">
      <c r="A15" s="368" t="s">
        <v>12</v>
      </c>
      <c r="B15" s="369"/>
      <c r="C15" s="369"/>
      <c r="D15" s="369"/>
      <c r="E15" s="370"/>
      <c r="F15" s="352" t="s">
        <v>219</v>
      </c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 t="s">
        <v>220</v>
      </c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</row>
    <row r="16" spans="1:64" ht="15.75" x14ac:dyDescent="0.25">
      <c r="A16" s="366" t="s">
        <v>221</v>
      </c>
      <c r="B16" s="347"/>
      <c r="C16" s="347"/>
      <c r="D16" s="347"/>
      <c r="E16" s="367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</row>
    <row r="17" spans="1:64" ht="18.75" x14ac:dyDescent="0.35">
      <c r="A17" s="353">
        <v>1</v>
      </c>
      <c r="B17" s="354"/>
      <c r="C17" s="354"/>
      <c r="D17" s="354"/>
      <c r="E17" s="355"/>
      <c r="F17" s="351" t="s">
        <v>222</v>
      </c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71" t="s">
        <v>704</v>
      </c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3"/>
    </row>
    <row r="18" spans="1:64" ht="15.75" x14ac:dyDescent="0.25">
      <c r="A18" s="356"/>
      <c r="B18" s="357"/>
      <c r="C18" s="357"/>
      <c r="D18" s="357"/>
      <c r="E18" s="358"/>
      <c r="F18" s="362" t="s">
        <v>223</v>
      </c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363"/>
      <c r="AL18" s="364"/>
      <c r="AM18" s="374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375"/>
      <c r="BH18" s="375"/>
      <c r="BI18" s="375"/>
      <c r="BJ18" s="375"/>
      <c r="BK18" s="375"/>
      <c r="BL18" s="376"/>
    </row>
    <row r="19" spans="1:64" ht="15.75" x14ac:dyDescent="0.25">
      <c r="A19" s="359"/>
      <c r="B19" s="360"/>
      <c r="C19" s="360"/>
      <c r="D19" s="360"/>
      <c r="E19" s="361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77"/>
      <c r="AN19" s="378"/>
      <c r="AO19" s="378"/>
      <c r="AP19" s="378"/>
      <c r="AQ19" s="378"/>
      <c r="AR19" s="378"/>
      <c r="AS19" s="378"/>
      <c r="AT19" s="378"/>
      <c r="AU19" s="378"/>
      <c r="AV19" s="378"/>
      <c r="AW19" s="378"/>
      <c r="AX19" s="378"/>
      <c r="AY19" s="378"/>
      <c r="AZ19" s="378"/>
      <c r="BA19" s="378"/>
      <c r="BB19" s="378"/>
      <c r="BC19" s="378"/>
      <c r="BD19" s="378"/>
      <c r="BE19" s="378"/>
      <c r="BF19" s="378"/>
      <c r="BG19" s="378"/>
      <c r="BH19" s="378"/>
      <c r="BI19" s="378"/>
      <c r="BJ19" s="378"/>
      <c r="BK19" s="378"/>
      <c r="BL19" s="379"/>
    </row>
    <row r="20" spans="1:64" ht="15.75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64" ht="15.75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</row>
    <row r="22" spans="1:64" ht="15.75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</row>
    <row r="23" spans="1:64" ht="15.75" x14ac:dyDescent="0.25">
      <c r="A23" s="347" t="s">
        <v>199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 t="s">
        <v>175</v>
      </c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</row>
    <row r="24" spans="1:64" x14ac:dyDescent="0.2">
      <c r="A24" s="346" t="s">
        <v>224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 t="s">
        <v>225</v>
      </c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 t="s">
        <v>226</v>
      </c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</row>
  </sheetData>
  <mergeCells count="24">
    <mergeCell ref="A5:BL5"/>
    <mergeCell ref="A6:BL6"/>
    <mergeCell ref="A7:BL7"/>
    <mergeCell ref="A8:BL8"/>
    <mergeCell ref="A9:BL9"/>
    <mergeCell ref="A11:BL11"/>
    <mergeCell ref="A12:BL12"/>
    <mergeCell ref="AM16:BL16"/>
    <mergeCell ref="F17:AL17"/>
    <mergeCell ref="F15:AL15"/>
    <mergeCell ref="A17:E19"/>
    <mergeCell ref="F18:AL18"/>
    <mergeCell ref="F19:AL19"/>
    <mergeCell ref="A16:E16"/>
    <mergeCell ref="A15:E15"/>
    <mergeCell ref="AM15:BL15"/>
    <mergeCell ref="F16:AL16"/>
    <mergeCell ref="AM17:BL19"/>
    <mergeCell ref="A24:V24"/>
    <mergeCell ref="W24:AR24"/>
    <mergeCell ref="AS24:BL24"/>
    <mergeCell ref="A23:V23"/>
    <mergeCell ref="W23:AR23"/>
    <mergeCell ref="AS23:BL23"/>
  </mergeCells>
  <pageMargins left="0.7" right="0.7" top="0.75" bottom="0.75" header="0.3" footer="0.3"/>
  <pageSetup paperSize="9" scale="8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"/>
  <sheetViews>
    <sheetView tabSelected="1" view="pageBreakPreview" topLeftCell="A25" zoomScaleNormal="100" zoomScaleSheetLayoutView="100" workbookViewId="0">
      <selection activeCell="AN45" sqref="AN45"/>
    </sheetView>
  </sheetViews>
  <sheetFormatPr defaultRowHeight="12.75" x14ac:dyDescent="0.2"/>
  <cols>
    <col min="1" max="64" width="1.5703125" customWidth="1"/>
    <col min="65" max="65" width="9.140625" style="92"/>
  </cols>
  <sheetData>
    <row r="1" spans="1:64" x14ac:dyDescent="0.2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4" t="s">
        <v>211</v>
      </c>
    </row>
    <row r="2" spans="1:64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4" t="s">
        <v>212</v>
      </c>
    </row>
    <row r="3" spans="1:64" x14ac:dyDescent="0.2">
      <c r="A3" t="s">
        <v>705</v>
      </c>
    </row>
    <row r="5" spans="1:64" ht="18.75" x14ac:dyDescent="0.3">
      <c r="A5" s="380" t="s">
        <v>283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1"/>
      <c r="BF5" s="381"/>
      <c r="BG5" s="381"/>
      <c r="BH5" s="381"/>
      <c r="BI5" s="381"/>
      <c r="BJ5" s="381"/>
      <c r="BK5" s="381"/>
      <c r="BL5" s="381"/>
    </row>
    <row r="6" spans="1:64" ht="18.75" x14ac:dyDescent="0.3">
      <c r="A6" s="381" t="s">
        <v>284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381"/>
      <c r="BJ6" s="381"/>
      <c r="BK6" s="381"/>
      <c r="BL6" s="381"/>
    </row>
    <row r="7" spans="1:64" ht="18.75" x14ac:dyDescent="0.3">
      <c r="A7" s="381" t="s">
        <v>285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</row>
    <row r="8" spans="1:64" ht="18.75" x14ac:dyDescent="0.3">
      <c r="A8" s="381" t="s">
        <v>286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</row>
    <row r="9" spans="1:64" ht="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8.75" x14ac:dyDescent="0.3">
      <c r="A10" s="348" t="str">
        <f>'Форма 1.2'!AA4</f>
        <v>ООО "Эффект ТК"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</row>
    <row r="11" spans="1:64" x14ac:dyDescent="0.2">
      <c r="A11" s="349" t="s">
        <v>218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</row>
    <row r="14" spans="1:64" ht="15" x14ac:dyDescent="0.25">
      <c r="A14" s="382" t="s">
        <v>12</v>
      </c>
      <c r="B14" s="383"/>
      <c r="C14" s="383"/>
      <c r="D14" s="384"/>
      <c r="E14" s="385" t="s">
        <v>287</v>
      </c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 t="s">
        <v>220</v>
      </c>
      <c r="AO14" s="385"/>
      <c r="AP14" s="385"/>
      <c r="AQ14" s="385"/>
      <c r="AR14" s="385"/>
      <c r="AS14" s="385"/>
      <c r="AT14" s="385"/>
      <c r="AU14" s="385"/>
      <c r="AV14" s="385"/>
      <c r="AW14" s="385"/>
      <c r="AX14" s="385"/>
      <c r="AY14" s="385"/>
      <c r="AZ14" s="385"/>
      <c r="BA14" s="385"/>
      <c r="BB14" s="385"/>
      <c r="BC14" s="385"/>
      <c r="BD14" s="385"/>
      <c r="BE14" s="385"/>
      <c r="BF14" s="385"/>
      <c r="BG14" s="385"/>
      <c r="BH14" s="385"/>
      <c r="BI14" s="385"/>
      <c r="BJ14" s="385"/>
      <c r="BK14" s="385"/>
      <c r="BL14" s="385"/>
    </row>
    <row r="15" spans="1:64" ht="15" x14ac:dyDescent="0.25">
      <c r="A15" s="386" t="s">
        <v>221</v>
      </c>
      <c r="B15" s="128"/>
      <c r="C15" s="128"/>
      <c r="D15" s="387"/>
      <c r="E15" s="388" t="s">
        <v>288</v>
      </c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</row>
    <row r="16" spans="1:64" ht="15" x14ac:dyDescent="0.25">
      <c r="A16" s="389">
        <v>1</v>
      </c>
      <c r="B16" s="390"/>
      <c r="C16" s="390"/>
      <c r="D16" s="391"/>
      <c r="E16" s="398" t="s">
        <v>289</v>
      </c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9" t="s">
        <v>706</v>
      </c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1"/>
    </row>
    <row r="17" spans="1:64" ht="15" x14ac:dyDescent="0.25">
      <c r="A17" s="392"/>
      <c r="B17" s="393"/>
      <c r="C17" s="393"/>
      <c r="D17" s="394"/>
      <c r="E17" s="408" t="s">
        <v>290</v>
      </c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10"/>
      <c r="AN17" s="402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403"/>
      <c r="BG17" s="403"/>
      <c r="BH17" s="403"/>
      <c r="BI17" s="403"/>
      <c r="BJ17" s="403"/>
      <c r="BK17" s="403"/>
      <c r="BL17" s="404"/>
    </row>
    <row r="18" spans="1:64" ht="15" x14ac:dyDescent="0.25">
      <c r="A18" s="392"/>
      <c r="B18" s="393"/>
      <c r="C18" s="393"/>
      <c r="D18" s="394"/>
      <c r="E18" s="408" t="s">
        <v>291</v>
      </c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10"/>
      <c r="AN18" s="402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403"/>
      <c r="BG18" s="403"/>
      <c r="BH18" s="403"/>
      <c r="BI18" s="403"/>
      <c r="BJ18" s="403"/>
      <c r="BK18" s="403"/>
      <c r="BL18" s="404"/>
    </row>
    <row r="19" spans="1:64" ht="15" x14ac:dyDescent="0.25">
      <c r="A19" s="392"/>
      <c r="B19" s="393"/>
      <c r="C19" s="393"/>
      <c r="D19" s="394"/>
      <c r="E19" s="408" t="s">
        <v>292</v>
      </c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10"/>
      <c r="AN19" s="402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3"/>
      <c r="BF19" s="403"/>
      <c r="BG19" s="403"/>
      <c r="BH19" s="403"/>
      <c r="BI19" s="403"/>
      <c r="BJ19" s="403"/>
      <c r="BK19" s="403"/>
      <c r="BL19" s="404"/>
    </row>
    <row r="20" spans="1:64" ht="15" x14ac:dyDescent="0.25">
      <c r="A20" s="392"/>
      <c r="B20" s="393"/>
      <c r="C20" s="393"/>
      <c r="D20" s="394"/>
      <c r="E20" s="408" t="s">
        <v>293</v>
      </c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10"/>
      <c r="AN20" s="402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3"/>
      <c r="BJ20" s="403"/>
      <c r="BK20" s="403"/>
      <c r="BL20" s="404"/>
    </row>
    <row r="21" spans="1:64" ht="15" x14ac:dyDescent="0.25">
      <c r="A21" s="392"/>
      <c r="B21" s="393"/>
      <c r="C21" s="393"/>
      <c r="D21" s="394"/>
      <c r="E21" s="408" t="s">
        <v>294</v>
      </c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10"/>
      <c r="AN21" s="402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4"/>
    </row>
    <row r="22" spans="1:64" ht="15" x14ac:dyDescent="0.25">
      <c r="A22" s="392"/>
      <c r="B22" s="393"/>
      <c r="C22" s="393"/>
      <c r="D22" s="394"/>
      <c r="E22" s="408" t="s">
        <v>295</v>
      </c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10"/>
      <c r="AN22" s="402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F22" s="403"/>
      <c r="BG22" s="403"/>
      <c r="BH22" s="403"/>
      <c r="BI22" s="403"/>
      <c r="BJ22" s="403"/>
      <c r="BK22" s="403"/>
      <c r="BL22" s="404"/>
    </row>
    <row r="23" spans="1:64" ht="15" x14ac:dyDescent="0.25">
      <c r="A23" s="395"/>
      <c r="B23" s="396"/>
      <c r="C23" s="396"/>
      <c r="D23" s="397"/>
      <c r="E23" s="411" t="s">
        <v>296</v>
      </c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05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406"/>
      <c r="BA23" s="406"/>
      <c r="BB23" s="406"/>
      <c r="BC23" s="406"/>
      <c r="BD23" s="406"/>
      <c r="BE23" s="406"/>
      <c r="BF23" s="406"/>
      <c r="BG23" s="406"/>
      <c r="BH23" s="406"/>
      <c r="BI23" s="406"/>
      <c r="BJ23" s="406"/>
      <c r="BK23" s="406"/>
      <c r="BL23" s="407"/>
    </row>
    <row r="24" spans="1:64" ht="15" x14ac:dyDescent="0.25">
      <c r="A24" s="389" t="s">
        <v>297</v>
      </c>
      <c r="B24" s="390"/>
      <c r="C24" s="390"/>
      <c r="D24" s="391"/>
      <c r="E24" s="398" t="s">
        <v>298</v>
      </c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9" t="s">
        <v>706</v>
      </c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1"/>
    </row>
    <row r="25" spans="1:64" ht="15" x14ac:dyDescent="0.25">
      <c r="A25" s="392"/>
      <c r="B25" s="393"/>
      <c r="C25" s="393"/>
      <c r="D25" s="394"/>
      <c r="E25" s="408" t="s">
        <v>299</v>
      </c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10"/>
      <c r="AN25" s="402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403"/>
      <c r="BA25" s="403"/>
      <c r="BB25" s="403"/>
      <c r="BC25" s="403"/>
      <c r="BD25" s="403"/>
      <c r="BE25" s="403"/>
      <c r="BF25" s="403"/>
      <c r="BG25" s="403"/>
      <c r="BH25" s="403"/>
      <c r="BI25" s="403"/>
      <c r="BJ25" s="403"/>
      <c r="BK25" s="403"/>
      <c r="BL25" s="404"/>
    </row>
    <row r="26" spans="1:64" ht="15" x14ac:dyDescent="0.25">
      <c r="A26" s="392"/>
      <c r="B26" s="393"/>
      <c r="C26" s="393"/>
      <c r="D26" s="394"/>
      <c r="E26" s="408" t="s">
        <v>300</v>
      </c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10"/>
      <c r="AN26" s="402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  <c r="BC26" s="403"/>
      <c r="BD26" s="403"/>
      <c r="BE26" s="403"/>
      <c r="BF26" s="403"/>
      <c r="BG26" s="403"/>
      <c r="BH26" s="403"/>
      <c r="BI26" s="403"/>
      <c r="BJ26" s="403"/>
      <c r="BK26" s="403"/>
      <c r="BL26" s="404"/>
    </row>
    <row r="27" spans="1:64" ht="15" x14ac:dyDescent="0.25">
      <c r="A27" s="392"/>
      <c r="B27" s="393"/>
      <c r="C27" s="393"/>
      <c r="D27" s="394"/>
      <c r="E27" s="408" t="s">
        <v>301</v>
      </c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10"/>
      <c r="AN27" s="402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3"/>
      <c r="AZ27" s="403"/>
      <c r="BA27" s="403"/>
      <c r="BB27" s="403"/>
      <c r="BC27" s="403"/>
      <c r="BD27" s="403"/>
      <c r="BE27" s="403"/>
      <c r="BF27" s="403"/>
      <c r="BG27" s="403"/>
      <c r="BH27" s="403"/>
      <c r="BI27" s="403"/>
      <c r="BJ27" s="403"/>
      <c r="BK27" s="403"/>
      <c r="BL27" s="404"/>
    </row>
    <row r="28" spans="1:64" ht="15" x14ac:dyDescent="0.25">
      <c r="A28" s="392"/>
      <c r="B28" s="393"/>
      <c r="C28" s="393"/>
      <c r="D28" s="394"/>
      <c r="E28" s="408" t="s">
        <v>302</v>
      </c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10"/>
      <c r="AN28" s="402"/>
      <c r="AO28" s="403"/>
      <c r="AP28" s="403"/>
      <c r="AQ28" s="403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  <c r="BB28" s="403"/>
      <c r="BC28" s="403"/>
      <c r="BD28" s="403"/>
      <c r="BE28" s="403"/>
      <c r="BF28" s="403"/>
      <c r="BG28" s="403"/>
      <c r="BH28" s="403"/>
      <c r="BI28" s="403"/>
      <c r="BJ28" s="403"/>
      <c r="BK28" s="403"/>
      <c r="BL28" s="404"/>
    </row>
    <row r="29" spans="1:64" ht="15" x14ac:dyDescent="0.25">
      <c r="A29" s="392"/>
      <c r="B29" s="393"/>
      <c r="C29" s="393"/>
      <c r="D29" s="394"/>
      <c r="E29" s="408" t="s">
        <v>303</v>
      </c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10"/>
      <c r="AN29" s="402"/>
      <c r="AO29" s="403"/>
      <c r="AP29" s="403"/>
      <c r="AQ29" s="403"/>
      <c r="AR29" s="403"/>
      <c r="AS29" s="403"/>
      <c r="AT29" s="403"/>
      <c r="AU29" s="403"/>
      <c r="AV29" s="403"/>
      <c r="AW29" s="403"/>
      <c r="AX29" s="403"/>
      <c r="AY29" s="403"/>
      <c r="AZ29" s="403"/>
      <c r="BA29" s="403"/>
      <c r="BB29" s="403"/>
      <c r="BC29" s="403"/>
      <c r="BD29" s="403"/>
      <c r="BE29" s="403"/>
      <c r="BF29" s="403"/>
      <c r="BG29" s="403"/>
      <c r="BH29" s="403"/>
      <c r="BI29" s="403"/>
      <c r="BJ29" s="403"/>
      <c r="BK29" s="403"/>
      <c r="BL29" s="404"/>
    </row>
    <row r="30" spans="1:64" ht="15" x14ac:dyDescent="0.25">
      <c r="A30" s="392"/>
      <c r="B30" s="393"/>
      <c r="C30" s="393"/>
      <c r="D30" s="394"/>
      <c r="E30" s="408" t="s">
        <v>304</v>
      </c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10"/>
      <c r="AN30" s="402"/>
      <c r="AO30" s="403"/>
      <c r="AP30" s="403"/>
      <c r="AQ30" s="403"/>
      <c r="AR30" s="403"/>
      <c r="AS30" s="403"/>
      <c r="AT30" s="403"/>
      <c r="AU30" s="403"/>
      <c r="AV30" s="403"/>
      <c r="AW30" s="403"/>
      <c r="AX30" s="403"/>
      <c r="AY30" s="403"/>
      <c r="AZ30" s="403"/>
      <c r="BA30" s="403"/>
      <c r="BB30" s="403"/>
      <c r="BC30" s="403"/>
      <c r="BD30" s="403"/>
      <c r="BE30" s="403"/>
      <c r="BF30" s="403"/>
      <c r="BG30" s="403"/>
      <c r="BH30" s="403"/>
      <c r="BI30" s="403"/>
      <c r="BJ30" s="403"/>
      <c r="BK30" s="403"/>
      <c r="BL30" s="404"/>
    </row>
    <row r="31" spans="1:64" ht="15" x14ac:dyDescent="0.25">
      <c r="A31" s="395"/>
      <c r="B31" s="396"/>
      <c r="C31" s="396"/>
      <c r="D31" s="397"/>
      <c r="E31" s="411" t="s">
        <v>305</v>
      </c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05"/>
      <c r="AO31" s="406"/>
      <c r="AP31" s="406"/>
      <c r="AQ31" s="406"/>
      <c r="AR31" s="406"/>
      <c r="AS31" s="406"/>
      <c r="AT31" s="406"/>
      <c r="AU31" s="406"/>
      <c r="AV31" s="406"/>
      <c r="AW31" s="406"/>
      <c r="AX31" s="406"/>
      <c r="AY31" s="406"/>
      <c r="AZ31" s="406"/>
      <c r="BA31" s="406"/>
      <c r="BB31" s="406"/>
      <c r="BC31" s="406"/>
      <c r="BD31" s="406"/>
      <c r="BE31" s="406"/>
      <c r="BF31" s="406"/>
      <c r="BG31" s="406"/>
      <c r="BH31" s="406"/>
      <c r="BI31" s="406"/>
      <c r="BJ31" s="406"/>
      <c r="BK31" s="406"/>
      <c r="BL31" s="407"/>
    </row>
    <row r="32" spans="1:64" ht="15" x14ac:dyDescent="0.25">
      <c r="A32" s="389" t="s">
        <v>236</v>
      </c>
      <c r="B32" s="390"/>
      <c r="C32" s="390"/>
      <c r="D32" s="391"/>
      <c r="E32" s="412" t="s">
        <v>306</v>
      </c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399" t="s">
        <v>707</v>
      </c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0"/>
      <c r="BJ32" s="400"/>
      <c r="BK32" s="400"/>
      <c r="BL32" s="401"/>
    </row>
    <row r="33" spans="1:64" ht="15" x14ac:dyDescent="0.25">
      <c r="A33" s="392"/>
      <c r="B33" s="393"/>
      <c r="C33" s="393"/>
      <c r="D33" s="394"/>
      <c r="E33" s="414" t="s">
        <v>307</v>
      </c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6"/>
      <c r="AN33" s="413"/>
      <c r="AO33" s="403"/>
      <c r="AP33" s="403"/>
      <c r="AQ33" s="403"/>
      <c r="AR33" s="403"/>
      <c r="AS33" s="403"/>
      <c r="AT33" s="403"/>
      <c r="AU33" s="403"/>
      <c r="AV33" s="403"/>
      <c r="AW33" s="403"/>
      <c r="AX33" s="403"/>
      <c r="AY33" s="403"/>
      <c r="AZ33" s="403"/>
      <c r="BA33" s="403"/>
      <c r="BB33" s="403"/>
      <c r="BC33" s="403"/>
      <c r="BD33" s="403"/>
      <c r="BE33" s="403"/>
      <c r="BF33" s="403"/>
      <c r="BG33" s="403"/>
      <c r="BH33" s="403"/>
      <c r="BI33" s="403"/>
      <c r="BJ33" s="403"/>
      <c r="BK33" s="403"/>
      <c r="BL33" s="404"/>
    </row>
    <row r="34" spans="1:64" ht="15" x14ac:dyDescent="0.25">
      <c r="A34" s="395"/>
      <c r="B34" s="396"/>
      <c r="C34" s="396"/>
      <c r="D34" s="39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417"/>
      <c r="Z34" s="417"/>
      <c r="AA34" s="417"/>
      <c r="AB34" s="417"/>
      <c r="AC34" s="417"/>
      <c r="AD34" s="417"/>
      <c r="AE34" s="417"/>
      <c r="AF34" s="417"/>
      <c r="AG34" s="417"/>
      <c r="AH34" s="417"/>
      <c r="AI34" s="417"/>
      <c r="AJ34" s="417"/>
      <c r="AK34" s="417"/>
      <c r="AL34" s="417"/>
      <c r="AM34" s="417"/>
      <c r="AN34" s="405"/>
      <c r="AO34" s="406"/>
      <c r="AP34" s="406"/>
      <c r="AQ34" s="406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  <c r="BE34" s="406"/>
      <c r="BF34" s="406"/>
      <c r="BG34" s="406"/>
      <c r="BH34" s="406"/>
      <c r="BI34" s="406"/>
      <c r="BJ34" s="406"/>
      <c r="BK34" s="406"/>
      <c r="BL34" s="407"/>
    </row>
    <row r="35" spans="1:64" ht="15" x14ac:dyDescent="0.25">
      <c r="A35" s="389" t="s">
        <v>237</v>
      </c>
      <c r="B35" s="390"/>
      <c r="C35" s="390"/>
      <c r="D35" s="391"/>
      <c r="E35" s="432" t="s">
        <v>308</v>
      </c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  <c r="AM35" s="434"/>
      <c r="AN35" s="423">
        <f>7334.53/AN16</f>
        <v>16.899838709677418</v>
      </c>
      <c r="AO35" s="424"/>
      <c r="AP35" s="424"/>
      <c r="AQ35" s="424"/>
      <c r="AR35" s="424"/>
      <c r="AS35" s="424"/>
      <c r="AT35" s="424"/>
      <c r="AU35" s="424"/>
      <c r="AV35" s="424"/>
      <c r="AW35" s="424"/>
      <c r="AX35" s="424"/>
      <c r="AY35" s="424"/>
      <c r="AZ35" s="424"/>
      <c r="BA35" s="424"/>
      <c r="BB35" s="424"/>
      <c r="BC35" s="424"/>
      <c r="BD35" s="424"/>
      <c r="BE35" s="424"/>
      <c r="BF35" s="424"/>
      <c r="BG35" s="424"/>
      <c r="BH35" s="424"/>
      <c r="BI35" s="424"/>
      <c r="BJ35" s="424"/>
      <c r="BK35" s="424"/>
      <c r="BL35" s="425"/>
    </row>
    <row r="36" spans="1:64" ht="16.5" x14ac:dyDescent="0.3">
      <c r="A36" s="392"/>
      <c r="B36" s="393"/>
      <c r="C36" s="393"/>
      <c r="D36" s="394"/>
      <c r="E36" s="414" t="s">
        <v>309</v>
      </c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9"/>
      <c r="AN36" s="426"/>
      <c r="AO36" s="427"/>
      <c r="AP36" s="427"/>
      <c r="AQ36" s="427"/>
      <c r="AR36" s="427"/>
      <c r="AS36" s="427"/>
      <c r="AT36" s="427"/>
      <c r="AU36" s="427"/>
      <c r="AV36" s="427"/>
      <c r="AW36" s="427"/>
      <c r="AX36" s="427"/>
      <c r="AY36" s="427"/>
      <c r="AZ36" s="427"/>
      <c r="BA36" s="427"/>
      <c r="BB36" s="427"/>
      <c r="BC36" s="427"/>
      <c r="BD36" s="427"/>
      <c r="BE36" s="427"/>
      <c r="BF36" s="427"/>
      <c r="BG36" s="427"/>
      <c r="BH36" s="427"/>
      <c r="BI36" s="427"/>
      <c r="BJ36" s="427"/>
      <c r="BK36" s="427"/>
      <c r="BL36" s="428"/>
    </row>
    <row r="37" spans="1:64" ht="15" x14ac:dyDescent="0.25">
      <c r="A37" s="392"/>
      <c r="B37" s="393"/>
      <c r="C37" s="393"/>
      <c r="D37" s="394"/>
      <c r="E37" s="414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  <c r="AM37" s="419"/>
      <c r="AN37" s="426"/>
      <c r="AO37" s="427"/>
      <c r="AP37" s="427"/>
      <c r="AQ37" s="427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7"/>
      <c r="BG37" s="427"/>
      <c r="BH37" s="427"/>
      <c r="BI37" s="427"/>
      <c r="BJ37" s="427"/>
      <c r="BK37" s="427"/>
      <c r="BL37" s="428"/>
    </row>
    <row r="38" spans="1:64" ht="15" x14ac:dyDescent="0.25">
      <c r="A38" s="392"/>
      <c r="B38" s="393"/>
      <c r="C38" s="393"/>
      <c r="D38" s="394"/>
      <c r="E38" s="414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9"/>
      <c r="AN38" s="426"/>
      <c r="AO38" s="427"/>
      <c r="AP38" s="427"/>
      <c r="AQ38" s="427"/>
      <c r="AR38" s="427"/>
      <c r="AS38" s="427"/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  <c r="BL38" s="428"/>
    </row>
    <row r="39" spans="1:64" ht="15" x14ac:dyDescent="0.25">
      <c r="A39" s="395"/>
      <c r="B39" s="396"/>
      <c r="C39" s="396"/>
      <c r="D39" s="397"/>
      <c r="E39" s="420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1"/>
      <c r="AL39" s="421"/>
      <c r="AM39" s="422"/>
      <c r="AN39" s="429"/>
      <c r="AO39" s="430"/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30"/>
      <c r="BC39" s="430"/>
      <c r="BD39" s="430"/>
      <c r="BE39" s="430"/>
      <c r="BF39" s="430"/>
      <c r="BG39" s="430"/>
      <c r="BH39" s="430"/>
      <c r="BI39" s="430"/>
      <c r="BJ39" s="430"/>
      <c r="BK39" s="430"/>
      <c r="BL39" s="431"/>
    </row>
    <row r="40" spans="1:64" ht="15" x14ac:dyDescent="0.25">
      <c r="A40" s="389" t="s">
        <v>238</v>
      </c>
      <c r="B40" s="390"/>
      <c r="C40" s="390"/>
      <c r="D40" s="391"/>
      <c r="E40" s="412" t="s">
        <v>310</v>
      </c>
      <c r="F40" s="412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412"/>
      <c r="AE40" s="412"/>
      <c r="AF40" s="412"/>
      <c r="AG40" s="412"/>
      <c r="AH40" s="412"/>
      <c r="AI40" s="412"/>
      <c r="AJ40" s="412"/>
      <c r="AK40" s="412"/>
      <c r="AL40" s="412"/>
      <c r="AM40" s="412"/>
      <c r="AN40" s="423">
        <f>1794/AN16</f>
        <v>4.1336405529953915</v>
      </c>
      <c r="AO40" s="424"/>
      <c r="AP40" s="424"/>
      <c r="AQ40" s="424"/>
      <c r="AR40" s="424"/>
      <c r="AS40" s="424"/>
      <c r="AT40" s="424"/>
      <c r="AU40" s="424"/>
      <c r="AV40" s="424"/>
      <c r="AW40" s="424"/>
      <c r="AX40" s="424"/>
      <c r="AY40" s="424"/>
      <c r="AZ40" s="424"/>
      <c r="BA40" s="424"/>
      <c r="BB40" s="424"/>
      <c r="BC40" s="424"/>
      <c r="BD40" s="424"/>
      <c r="BE40" s="424"/>
      <c r="BF40" s="424"/>
      <c r="BG40" s="424"/>
      <c r="BH40" s="424"/>
      <c r="BI40" s="424"/>
      <c r="BJ40" s="424"/>
      <c r="BK40" s="424"/>
      <c r="BL40" s="425"/>
    </row>
    <row r="41" spans="1:64" ht="16.5" x14ac:dyDescent="0.3">
      <c r="A41" s="392"/>
      <c r="B41" s="393"/>
      <c r="C41" s="393"/>
      <c r="D41" s="394"/>
      <c r="E41" s="414" t="s">
        <v>311</v>
      </c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6"/>
      <c r="AN41" s="426"/>
      <c r="AO41" s="427"/>
      <c r="AP41" s="427"/>
      <c r="AQ41" s="427"/>
      <c r="AR41" s="427"/>
      <c r="AS41" s="427"/>
      <c r="AT41" s="427"/>
      <c r="AU41" s="427"/>
      <c r="AV41" s="427"/>
      <c r="AW41" s="427"/>
      <c r="AX41" s="427"/>
      <c r="AY41" s="427"/>
      <c r="AZ41" s="427"/>
      <c r="BA41" s="427"/>
      <c r="BB41" s="427"/>
      <c r="BC41" s="427"/>
      <c r="BD41" s="427"/>
      <c r="BE41" s="427"/>
      <c r="BF41" s="427"/>
      <c r="BG41" s="427"/>
      <c r="BH41" s="427"/>
      <c r="BI41" s="427"/>
      <c r="BJ41" s="427"/>
      <c r="BK41" s="427"/>
      <c r="BL41" s="428"/>
    </row>
    <row r="42" spans="1:64" ht="15" x14ac:dyDescent="0.25">
      <c r="A42" s="392"/>
      <c r="B42" s="393"/>
      <c r="C42" s="393"/>
      <c r="D42" s="394"/>
      <c r="E42" s="414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6"/>
      <c r="AN42" s="426"/>
      <c r="AO42" s="427"/>
      <c r="AP42" s="427"/>
      <c r="AQ42" s="427"/>
      <c r="AR42" s="427"/>
      <c r="AS42" s="427"/>
      <c r="AT42" s="427"/>
      <c r="AU42" s="427"/>
      <c r="AV42" s="427"/>
      <c r="AW42" s="427"/>
      <c r="AX42" s="427"/>
      <c r="AY42" s="427"/>
      <c r="AZ42" s="427"/>
      <c r="BA42" s="427"/>
      <c r="BB42" s="427"/>
      <c r="BC42" s="427"/>
      <c r="BD42" s="427"/>
      <c r="BE42" s="427"/>
      <c r="BF42" s="427"/>
      <c r="BG42" s="427"/>
      <c r="BH42" s="427"/>
      <c r="BI42" s="427"/>
      <c r="BJ42" s="427"/>
      <c r="BK42" s="427"/>
      <c r="BL42" s="428"/>
    </row>
    <row r="43" spans="1:64" ht="15" x14ac:dyDescent="0.25">
      <c r="A43" s="392"/>
      <c r="B43" s="393"/>
      <c r="C43" s="393"/>
      <c r="D43" s="394"/>
      <c r="E43" s="414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  <c r="AJ43" s="415"/>
      <c r="AK43" s="415"/>
      <c r="AL43" s="415"/>
      <c r="AM43" s="416"/>
      <c r="AN43" s="426"/>
      <c r="AO43" s="427"/>
      <c r="AP43" s="427"/>
      <c r="AQ43" s="427"/>
      <c r="AR43" s="427"/>
      <c r="AS43" s="427"/>
      <c r="AT43" s="427"/>
      <c r="AU43" s="427"/>
      <c r="AV43" s="427"/>
      <c r="AW43" s="427"/>
      <c r="AX43" s="427"/>
      <c r="AY43" s="427"/>
      <c r="AZ43" s="427"/>
      <c r="BA43" s="427"/>
      <c r="BB43" s="427"/>
      <c r="BC43" s="427"/>
      <c r="BD43" s="427"/>
      <c r="BE43" s="427"/>
      <c r="BF43" s="427"/>
      <c r="BG43" s="427"/>
      <c r="BH43" s="427"/>
      <c r="BI43" s="427"/>
      <c r="BJ43" s="427"/>
      <c r="BK43" s="427"/>
      <c r="BL43" s="428"/>
    </row>
    <row r="44" spans="1:64" ht="15" x14ac:dyDescent="0.25">
      <c r="A44" s="395"/>
      <c r="B44" s="396"/>
      <c r="C44" s="396"/>
      <c r="D44" s="39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17"/>
      <c r="AL44" s="417"/>
      <c r="AM44" s="417"/>
      <c r="AN44" s="429"/>
      <c r="AO44" s="430"/>
      <c r="AP44" s="430"/>
      <c r="AQ44" s="430"/>
      <c r="AR44" s="430"/>
      <c r="AS44" s="430"/>
      <c r="AT44" s="430"/>
      <c r="AU44" s="430"/>
      <c r="AV44" s="430"/>
      <c r="AW44" s="430"/>
      <c r="AX44" s="430"/>
      <c r="AY44" s="430"/>
      <c r="AZ44" s="430"/>
      <c r="BA44" s="430"/>
      <c r="BB44" s="430"/>
      <c r="BC44" s="430"/>
      <c r="BD44" s="430"/>
      <c r="BE44" s="430"/>
      <c r="BF44" s="430"/>
      <c r="BG44" s="430"/>
      <c r="BH44" s="430"/>
      <c r="BI44" s="430"/>
      <c r="BJ44" s="430"/>
      <c r="BK44" s="430"/>
      <c r="BL44" s="431"/>
    </row>
    <row r="48" spans="1:64" ht="15" x14ac:dyDescent="0.25">
      <c r="A48" s="128" t="str">
        <f>'Форма 1.1'!L30</f>
        <v>Директор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 t="str">
        <f>'Форма 1.1'!BX30</f>
        <v>А.В. Меньшаков</v>
      </c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</row>
    <row r="49" spans="1:64" x14ac:dyDescent="0.2">
      <c r="A49" s="346" t="s">
        <v>224</v>
      </c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 t="s">
        <v>225</v>
      </c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 t="s">
        <v>226</v>
      </c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6"/>
      <c r="BI49" s="346"/>
      <c r="BJ49" s="346"/>
      <c r="BK49" s="346"/>
      <c r="BL49" s="346"/>
    </row>
  </sheetData>
  <mergeCells count="57">
    <mergeCell ref="A48:V48"/>
    <mergeCell ref="W48:AR48"/>
    <mergeCell ref="AS48:BL48"/>
    <mergeCell ref="A49:V49"/>
    <mergeCell ref="W49:AR49"/>
    <mergeCell ref="AS49:BL49"/>
    <mergeCell ref="E38:AM38"/>
    <mergeCell ref="E39:AM39"/>
    <mergeCell ref="A40:D44"/>
    <mergeCell ref="E40:AM40"/>
    <mergeCell ref="AN40:BL44"/>
    <mergeCell ref="E41:AM41"/>
    <mergeCell ref="E42:AM42"/>
    <mergeCell ref="E43:AM43"/>
    <mergeCell ref="E44:AM44"/>
    <mergeCell ref="A35:D39"/>
    <mergeCell ref="E35:AM35"/>
    <mergeCell ref="AN35:BL39"/>
    <mergeCell ref="E36:AM36"/>
    <mergeCell ref="E37:AM37"/>
    <mergeCell ref="A32:D34"/>
    <mergeCell ref="E32:AM32"/>
    <mergeCell ref="AN32:BL34"/>
    <mergeCell ref="E33:AM33"/>
    <mergeCell ref="E34:AM34"/>
    <mergeCell ref="A24:D31"/>
    <mergeCell ref="E24:AM24"/>
    <mergeCell ref="AN24:BL31"/>
    <mergeCell ref="E25:AM25"/>
    <mergeCell ref="E26:AM26"/>
    <mergeCell ref="E27:AM27"/>
    <mergeCell ref="E28:AM28"/>
    <mergeCell ref="E29:AM29"/>
    <mergeCell ref="E30:AM30"/>
    <mergeCell ref="E31:AM31"/>
    <mergeCell ref="A16:D23"/>
    <mergeCell ref="E16:AM16"/>
    <mergeCell ref="AN16:BL23"/>
    <mergeCell ref="E17:AM17"/>
    <mergeCell ref="E18:AM18"/>
    <mergeCell ref="E19:AM19"/>
    <mergeCell ref="E20:AM20"/>
    <mergeCell ref="E21:AM21"/>
    <mergeCell ref="E22:AM22"/>
    <mergeCell ref="E23:AM23"/>
    <mergeCell ref="A14:D14"/>
    <mergeCell ref="E14:AM14"/>
    <mergeCell ref="AN14:BL14"/>
    <mergeCell ref="A15:D15"/>
    <mergeCell ref="E15:AM15"/>
    <mergeCell ref="AN15:BL15"/>
    <mergeCell ref="A11:BL11"/>
    <mergeCell ref="A5:BL5"/>
    <mergeCell ref="A6:BL6"/>
    <mergeCell ref="A7:BL7"/>
    <mergeCell ref="A8:BL8"/>
    <mergeCell ref="A10:BL10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4"/>
  <sheetViews>
    <sheetView view="pageBreakPreview" zoomScale="130" zoomScaleNormal="100" zoomScaleSheetLayoutView="130" workbookViewId="0">
      <selection activeCell="BD12" sqref="BD12:DA12"/>
    </sheetView>
  </sheetViews>
  <sheetFormatPr defaultColWidth="0.85546875" defaultRowHeight="15" x14ac:dyDescent="0.25"/>
  <cols>
    <col min="1" max="16384" width="0.85546875" style="9"/>
  </cols>
  <sheetData>
    <row r="1" spans="1:133" s="2" customFormat="1" x14ac:dyDescent="0.25">
      <c r="DX1" s="6"/>
    </row>
    <row r="2" spans="1:133" s="2" customFormat="1" x14ac:dyDescent="0.25">
      <c r="DX2" s="6"/>
    </row>
    <row r="3" spans="1:133" s="4" customFormat="1" ht="15.75" x14ac:dyDescent="0.25">
      <c r="A3" s="142" t="s">
        <v>20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</row>
    <row r="4" spans="1:133" s="2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AA4" s="128" t="s">
        <v>200</v>
      </c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</row>
    <row r="5" spans="1:133" s="1" customFormat="1" ht="12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A5" s="151" t="s">
        <v>21</v>
      </c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</row>
    <row r="6" spans="1:133" s="2" customFormat="1" ht="13.5" customHeight="1" x14ac:dyDescent="0.25"/>
    <row r="7" spans="1:133" s="2" customFormat="1" x14ac:dyDescent="0.25">
      <c r="A7" s="11"/>
      <c r="B7" s="12" t="s">
        <v>22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52" t="s">
        <v>177</v>
      </c>
      <c r="AO7" s="152"/>
      <c r="AP7" s="152"/>
      <c r="AQ7" s="152"/>
      <c r="AR7" s="152"/>
      <c r="AS7" s="152"/>
      <c r="AT7" s="152"/>
      <c r="AU7" s="152"/>
      <c r="AV7" s="12" t="s">
        <v>23</v>
      </c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3"/>
      <c r="CU7" s="14"/>
      <c r="CV7" s="133">
        <f>MAX('Форма 1.1'!DH17:FE28)</f>
        <v>768</v>
      </c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5"/>
    </row>
    <row r="8" spans="1:133" s="2" customFormat="1" x14ac:dyDescent="0.25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17"/>
      <c r="CU8" s="18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9"/>
    </row>
    <row r="9" spans="1:133" s="2" customFormat="1" ht="16.5" x14ac:dyDescent="0.25">
      <c r="A9" s="20"/>
      <c r="B9" s="21" t="s">
        <v>24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3"/>
      <c r="CU9" s="20"/>
      <c r="CV9" s="149">
        <f>SUM('Форма 1.1'!BJ17:DG28)</f>
        <v>259</v>
      </c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23"/>
    </row>
    <row r="10" spans="1:133" s="2" customFormat="1" ht="16.5" x14ac:dyDescent="0.25">
      <c r="A10" s="20"/>
      <c r="B10" s="21" t="s">
        <v>25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3"/>
      <c r="CU10" s="20"/>
      <c r="CV10" s="150">
        <f>CV9/CV7</f>
        <v>0.33723958333333331</v>
      </c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23"/>
      <c r="EC10" s="2">
        <v>8.2658761828753854E-2</v>
      </c>
    </row>
    <row r="12" spans="1:133" x14ac:dyDescent="0.25">
      <c r="A12" s="128" t="str">
        <f>'Форма 1.1'!L30</f>
        <v>Директор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D12" s="128" t="str">
        <f>'Форма 1.1'!BX30</f>
        <v>А.В. Меньшаков</v>
      </c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</row>
    <row r="13" spans="1:133" x14ac:dyDescent="0.25">
      <c r="A13" s="124" t="s">
        <v>16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D13" s="124" t="s">
        <v>17</v>
      </c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C13" s="124" t="s">
        <v>18</v>
      </c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</row>
    <row r="14" spans="1:133" ht="3" customHeight="1" x14ac:dyDescent="0.25"/>
  </sheetData>
  <mergeCells count="13">
    <mergeCell ref="A3:DX3"/>
    <mergeCell ref="AA4:CX4"/>
    <mergeCell ref="AA5:CX5"/>
    <mergeCell ref="AN7:AU7"/>
    <mergeCell ref="CV7:DW8"/>
    <mergeCell ref="A13:BB13"/>
    <mergeCell ref="BD13:DA13"/>
    <mergeCell ref="DC13:DX13"/>
    <mergeCell ref="CV9:DW9"/>
    <mergeCell ref="CV10:DW10"/>
    <mergeCell ref="A12:BB12"/>
    <mergeCell ref="BD12:DA12"/>
    <mergeCell ref="DC12:DX12"/>
  </mergeCells>
  <pageMargins left="1.5748031496062993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0"/>
  <sheetViews>
    <sheetView view="pageBreakPreview" topLeftCell="A13" zoomScaleNormal="100" zoomScaleSheetLayoutView="100" workbookViewId="0">
      <selection activeCell="B14" sqref="B14:FE23"/>
    </sheetView>
  </sheetViews>
  <sheetFormatPr defaultColWidth="0.85546875" defaultRowHeight="15" x14ac:dyDescent="0.25"/>
  <cols>
    <col min="1" max="16384" width="0.85546875" style="9"/>
  </cols>
  <sheetData>
    <row r="1" spans="1:161" s="2" customFormat="1" ht="14.25" customHeight="1" x14ac:dyDescent="0.25"/>
    <row r="2" spans="1:161" s="4" customFormat="1" ht="65.25" customHeight="1" x14ac:dyDescent="0.25">
      <c r="A2" s="185" t="s">
        <v>201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</row>
    <row r="3" spans="1:161" s="2" customFormat="1" ht="6" customHeight="1" x14ac:dyDescent="0.25">
      <c r="CP3" s="65"/>
    </row>
    <row r="4" spans="1:161" s="27" customFormat="1" ht="16.5" customHeight="1" x14ac:dyDescent="0.25">
      <c r="K4" s="186" t="s">
        <v>200</v>
      </c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37"/>
    </row>
    <row r="5" spans="1:161" s="28" customFormat="1" ht="13.5" customHeight="1" x14ac:dyDescent="0.2">
      <c r="K5" s="187" t="s">
        <v>21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38"/>
    </row>
    <row r="6" spans="1:161" s="2" customFormat="1" ht="13.5" customHeight="1" x14ac:dyDescent="0.25">
      <c r="FE6" s="6"/>
    </row>
    <row r="7" spans="1:161" s="2" customFormat="1" ht="45.75" customHeight="1" x14ac:dyDescent="0.25">
      <c r="A7" s="146" t="s">
        <v>179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8"/>
      <c r="AB7" s="146" t="s">
        <v>202</v>
      </c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8"/>
      <c r="BF7" s="149" t="s">
        <v>203</v>
      </c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69"/>
      <c r="CI7" s="168" t="s">
        <v>204</v>
      </c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69"/>
    </row>
    <row r="8" spans="1:161" s="2" customFormat="1" ht="20.25" customHeight="1" x14ac:dyDescent="0.25">
      <c r="A8" s="11"/>
      <c r="B8" s="160" t="s">
        <v>25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1"/>
      <c r="AB8" s="70"/>
      <c r="AC8" s="181" t="s">
        <v>276</v>
      </c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2"/>
      <c r="BF8" s="70"/>
      <c r="BG8" s="181" t="s">
        <v>277</v>
      </c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2"/>
      <c r="CI8" s="11"/>
      <c r="CJ8" s="12"/>
      <c r="CK8" s="152" t="s">
        <v>177</v>
      </c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2"/>
      <c r="CW8" s="13"/>
      <c r="CX8" s="11"/>
      <c r="CY8" s="12"/>
      <c r="CZ8" s="152" t="s">
        <v>281</v>
      </c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2"/>
      <c r="DL8" s="13"/>
      <c r="DM8" s="11"/>
      <c r="DN8" s="12"/>
      <c r="DO8" s="152" t="s">
        <v>282</v>
      </c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2"/>
      <c r="EA8" s="13"/>
      <c r="EB8" s="11"/>
      <c r="EC8" s="12"/>
      <c r="ED8" s="152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2"/>
      <c r="EP8" s="13"/>
      <c r="EQ8" s="11"/>
      <c r="ER8" s="1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2"/>
      <c r="FE8" s="13"/>
    </row>
    <row r="9" spans="1:161" s="2" customFormat="1" ht="53.25" customHeight="1" x14ac:dyDescent="0.25">
      <c r="A9" s="7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3"/>
      <c r="AB9" s="72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4"/>
      <c r="BF9" s="72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4"/>
      <c r="CI9" s="73"/>
      <c r="CJ9" s="74"/>
      <c r="CK9" s="74"/>
      <c r="CL9" s="75"/>
      <c r="CM9" s="75"/>
      <c r="CN9" s="75"/>
      <c r="CO9" s="75"/>
      <c r="CP9" s="76" t="s">
        <v>26</v>
      </c>
      <c r="CQ9" s="74"/>
      <c r="CR9" s="74"/>
      <c r="CS9" s="74"/>
      <c r="CT9" s="74"/>
      <c r="CU9" s="74"/>
      <c r="CV9" s="74"/>
      <c r="CW9" s="77"/>
      <c r="CX9" s="73"/>
      <c r="CY9" s="74"/>
      <c r="CZ9" s="74"/>
      <c r="DA9" s="75"/>
      <c r="DB9" s="75"/>
      <c r="DC9" s="75"/>
      <c r="DD9" s="75"/>
      <c r="DE9" s="76" t="s">
        <v>26</v>
      </c>
      <c r="DF9" s="74"/>
      <c r="DG9" s="74"/>
      <c r="DH9" s="74"/>
      <c r="DI9" s="74"/>
      <c r="DJ9" s="74"/>
      <c r="DK9" s="74"/>
      <c r="DL9" s="77"/>
      <c r="DM9" s="73"/>
      <c r="DN9" s="74"/>
      <c r="DO9" s="74"/>
      <c r="DP9" s="75"/>
      <c r="DQ9" s="75"/>
      <c r="DR9" s="75"/>
      <c r="DS9" s="75"/>
      <c r="DT9" s="76" t="s">
        <v>26</v>
      </c>
      <c r="DU9" s="74"/>
      <c r="DV9" s="74"/>
      <c r="DW9" s="74"/>
      <c r="DX9" s="74"/>
      <c r="DY9" s="74"/>
      <c r="DZ9" s="74"/>
      <c r="EA9" s="77"/>
      <c r="EB9" s="73"/>
      <c r="EC9" s="74"/>
      <c r="ED9" s="74"/>
      <c r="EE9" s="75"/>
      <c r="EF9" s="75"/>
      <c r="EG9" s="75"/>
      <c r="EH9" s="75"/>
      <c r="EI9" s="76" t="s">
        <v>26</v>
      </c>
      <c r="EJ9" s="74"/>
      <c r="EK9" s="74"/>
      <c r="EL9" s="74"/>
      <c r="EM9" s="74"/>
      <c r="EN9" s="74"/>
      <c r="EO9" s="74"/>
      <c r="EP9" s="77"/>
      <c r="EQ9" s="73"/>
      <c r="ER9" s="74"/>
      <c r="ES9" s="74"/>
      <c r="ET9" s="75"/>
      <c r="EU9" s="75"/>
      <c r="EV9" s="75"/>
      <c r="EW9" s="75"/>
      <c r="EX9" s="76" t="s">
        <v>26</v>
      </c>
      <c r="EY9" s="74"/>
      <c r="EZ9" s="74"/>
      <c r="FA9" s="74"/>
      <c r="FB9" s="74"/>
      <c r="FC9" s="74"/>
      <c r="FD9" s="74"/>
      <c r="FE9" s="77"/>
    </row>
    <row r="10" spans="1:161" s="2" customFormat="1" ht="159.75" customHeight="1" x14ac:dyDescent="0.25">
      <c r="A10" s="16"/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1"/>
      <c r="AB10" s="72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4"/>
      <c r="BF10" s="72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4"/>
      <c r="CI10" s="155">
        <f>'Форма 1.2'!CV10</f>
        <v>0.33723958333333331</v>
      </c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6"/>
      <c r="CX10" s="155">
        <f>CI10</f>
        <v>0.33723958333333331</v>
      </c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6"/>
      <c r="DM10" s="155">
        <f>CX10*(1-0.015)</f>
        <v>0.33218098958333331</v>
      </c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6"/>
      <c r="EB10" s="178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80"/>
      <c r="EQ10" s="178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80"/>
    </row>
    <row r="11" spans="1:161" s="2" customFormat="1" ht="16.5" customHeight="1" x14ac:dyDescent="0.25">
      <c r="A11" s="11"/>
      <c r="B11" s="160" t="s">
        <v>205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1"/>
      <c r="AB11" s="70"/>
      <c r="AC11" s="172" t="s">
        <v>36</v>
      </c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3"/>
      <c r="BF11" s="78"/>
      <c r="BG11" s="172" t="s">
        <v>36</v>
      </c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3"/>
      <c r="CI11" s="11"/>
      <c r="CJ11" s="12"/>
      <c r="CK11" s="152" t="str">
        <f>CK8</f>
        <v>2014</v>
      </c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2"/>
      <c r="CW11" s="13"/>
      <c r="CX11" s="11"/>
      <c r="CY11" s="12"/>
      <c r="CZ11" s="152" t="str">
        <f>CZ8</f>
        <v>2015</v>
      </c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2"/>
      <c r="DL11" s="13"/>
      <c r="DM11" s="11"/>
      <c r="DN11" s="12"/>
      <c r="DO11" s="152" t="str">
        <f>DO8</f>
        <v>2016</v>
      </c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2"/>
      <c r="EA11" s="13"/>
      <c r="EB11" s="11"/>
      <c r="EC11" s="12"/>
      <c r="ED11" s="152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2"/>
      <c r="EP11" s="13"/>
      <c r="EQ11" s="11"/>
      <c r="ER11" s="1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2"/>
      <c r="FE11" s="13"/>
    </row>
    <row r="12" spans="1:161" s="2" customFormat="1" ht="16.5" customHeight="1" x14ac:dyDescent="0.25">
      <c r="A12" s="7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3"/>
      <c r="AB12" s="72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79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5"/>
      <c r="CI12" s="73"/>
      <c r="CJ12" s="74"/>
      <c r="CK12" s="74"/>
      <c r="CL12" s="75"/>
      <c r="CM12" s="75"/>
      <c r="CN12" s="75"/>
      <c r="CO12" s="75"/>
      <c r="CP12" s="76" t="s">
        <v>26</v>
      </c>
      <c r="CQ12" s="74"/>
      <c r="CR12" s="74"/>
      <c r="CS12" s="74"/>
      <c r="CT12" s="74"/>
      <c r="CU12" s="74"/>
      <c r="CV12" s="74"/>
      <c r="CW12" s="77"/>
      <c r="CX12" s="73"/>
      <c r="CY12" s="74"/>
      <c r="CZ12" s="74"/>
      <c r="DA12" s="75"/>
      <c r="DB12" s="75"/>
      <c r="DC12" s="75"/>
      <c r="DD12" s="75"/>
      <c r="DE12" s="76" t="s">
        <v>26</v>
      </c>
      <c r="DF12" s="74"/>
      <c r="DG12" s="74"/>
      <c r="DH12" s="74"/>
      <c r="DI12" s="74"/>
      <c r="DJ12" s="74"/>
      <c r="DK12" s="74"/>
      <c r="DL12" s="77"/>
      <c r="DM12" s="73"/>
      <c r="DN12" s="74"/>
      <c r="DO12" s="74"/>
      <c r="DP12" s="75"/>
      <c r="DQ12" s="75"/>
      <c r="DR12" s="75"/>
      <c r="DS12" s="75"/>
      <c r="DT12" s="76" t="s">
        <v>26</v>
      </c>
      <c r="DU12" s="74"/>
      <c r="DV12" s="74"/>
      <c r="DW12" s="74"/>
      <c r="DX12" s="74"/>
      <c r="DY12" s="74"/>
      <c r="DZ12" s="74"/>
      <c r="EA12" s="77"/>
      <c r="EB12" s="73"/>
      <c r="EC12" s="74"/>
      <c r="ED12" s="74"/>
      <c r="EE12" s="75"/>
      <c r="EF12" s="75"/>
      <c r="EG12" s="75"/>
      <c r="EH12" s="75"/>
      <c r="EI12" s="76" t="s">
        <v>26</v>
      </c>
      <c r="EJ12" s="74"/>
      <c r="EK12" s="74"/>
      <c r="EL12" s="74"/>
      <c r="EM12" s="74"/>
      <c r="EN12" s="74"/>
      <c r="EO12" s="74"/>
      <c r="EP12" s="77"/>
      <c r="EQ12" s="73"/>
      <c r="ER12" s="74"/>
      <c r="ES12" s="74"/>
      <c r="ET12" s="75"/>
      <c r="EU12" s="75"/>
      <c r="EV12" s="75"/>
      <c r="EW12" s="75"/>
      <c r="EX12" s="76" t="s">
        <v>26</v>
      </c>
      <c r="EY12" s="74"/>
      <c r="EZ12" s="74"/>
      <c r="FA12" s="74"/>
      <c r="FB12" s="74"/>
      <c r="FC12" s="74"/>
      <c r="FD12" s="74"/>
      <c r="FE12" s="77"/>
    </row>
    <row r="13" spans="1:161" s="2" customFormat="1" ht="60.75" customHeight="1" x14ac:dyDescent="0.25">
      <c r="A13" s="16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1"/>
      <c r="AB13" s="72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79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7"/>
      <c r="CI13" s="168" t="s">
        <v>36</v>
      </c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69"/>
      <c r="CX13" s="168" t="s">
        <v>36</v>
      </c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69"/>
      <c r="DM13" s="168" t="s">
        <v>36</v>
      </c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69"/>
      <c r="EB13" s="168" t="s">
        <v>36</v>
      </c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69"/>
      <c r="EQ13" s="168" t="s">
        <v>36</v>
      </c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69"/>
    </row>
    <row r="14" spans="1:161" s="2" customFormat="1" ht="13.5" customHeight="1" x14ac:dyDescent="0.25">
      <c r="A14" s="11"/>
      <c r="B14" s="160" t="s">
        <v>206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1"/>
      <c r="AB14" s="70"/>
      <c r="AC14" s="164" t="s">
        <v>278</v>
      </c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5"/>
      <c r="BF14" s="70"/>
      <c r="BG14" s="133" t="s">
        <v>279</v>
      </c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4"/>
      <c r="CI14" s="11"/>
      <c r="CJ14" s="12"/>
      <c r="CK14" s="152" t="str">
        <f>CK11</f>
        <v>2014</v>
      </c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2"/>
      <c r="CW14" s="13"/>
      <c r="CX14" s="11"/>
      <c r="CY14" s="12"/>
      <c r="CZ14" s="152" t="str">
        <f>CZ11</f>
        <v>2015</v>
      </c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2"/>
      <c r="DL14" s="13"/>
      <c r="DM14" s="11"/>
      <c r="DN14" s="12"/>
      <c r="DO14" s="152" t="str">
        <f>DO11</f>
        <v>2016</v>
      </c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2"/>
      <c r="EA14" s="13"/>
      <c r="EB14" s="11"/>
      <c r="EC14" s="12"/>
      <c r="ED14" s="152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2"/>
      <c r="EP14" s="13"/>
      <c r="EQ14" s="11"/>
      <c r="ER14" s="1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2"/>
      <c r="FE14" s="13"/>
    </row>
    <row r="15" spans="1:161" s="2" customFormat="1" x14ac:dyDescent="0.25">
      <c r="A15" s="7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3"/>
      <c r="AB15" s="72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7"/>
      <c r="BF15" s="72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7"/>
      <c r="CI15" s="73"/>
      <c r="CJ15" s="74"/>
      <c r="CK15" s="74"/>
      <c r="CL15" s="75"/>
      <c r="CM15" s="75"/>
      <c r="CN15" s="75"/>
      <c r="CO15" s="75"/>
      <c r="CP15" s="76" t="s">
        <v>26</v>
      </c>
      <c r="CQ15" s="74"/>
      <c r="CR15" s="74"/>
      <c r="CS15" s="74"/>
      <c r="CT15" s="74"/>
      <c r="CU15" s="74"/>
      <c r="CV15" s="74"/>
      <c r="CW15" s="77"/>
      <c r="CX15" s="73"/>
      <c r="CY15" s="74"/>
      <c r="CZ15" s="74"/>
      <c r="DA15" s="75"/>
      <c r="DB15" s="75"/>
      <c r="DC15" s="75"/>
      <c r="DD15" s="75"/>
      <c r="DE15" s="76" t="s">
        <v>26</v>
      </c>
      <c r="DF15" s="74"/>
      <c r="DG15" s="74"/>
      <c r="DH15" s="74"/>
      <c r="DI15" s="74"/>
      <c r="DJ15" s="74"/>
      <c r="DK15" s="74"/>
      <c r="DL15" s="77"/>
      <c r="DM15" s="73"/>
      <c r="DN15" s="74"/>
      <c r="DO15" s="74"/>
      <c r="DP15" s="75"/>
      <c r="DQ15" s="75"/>
      <c r="DR15" s="75"/>
      <c r="DS15" s="75"/>
      <c r="DT15" s="76" t="s">
        <v>26</v>
      </c>
      <c r="DU15" s="74"/>
      <c r="DV15" s="74"/>
      <c r="DW15" s="74"/>
      <c r="DX15" s="74"/>
      <c r="DY15" s="74"/>
      <c r="DZ15" s="74"/>
      <c r="EA15" s="77"/>
      <c r="EB15" s="73"/>
      <c r="EC15" s="74"/>
      <c r="ED15" s="74"/>
      <c r="EE15" s="75"/>
      <c r="EF15" s="75"/>
      <c r="EG15" s="75"/>
      <c r="EH15" s="75"/>
      <c r="EI15" s="76" t="s">
        <v>26</v>
      </c>
      <c r="EJ15" s="74"/>
      <c r="EK15" s="74"/>
      <c r="EL15" s="74"/>
      <c r="EM15" s="74"/>
      <c r="EN15" s="74"/>
      <c r="EO15" s="74"/>
      <c r="EP15" s="77"/>
      <c r="EQ15" s="73"/>
      <c r="ER15" s="74"/>
      <c r="ES15" s="74"/>
      <c r="ET15" s="75"/>
      <c r="EU15" s="75"/>
      <c r="EV15" s="75"/>
      <c r="EW15" s="75"/>
      <c r="EX15" s="76" t="s">
        <v>26</v>
      </c>
      <c r="EY15" s="74"/>
      <c r="EZ15" s="74"/>
      <c r="FA15" s="74"/>
      <c r="FB15" s="74"/>
      <c r="FC15" s="74"/>
      <c r="FD15" s="74"/>
      <c r="FE15" s="77"/>
    </row>
    <row r="16" spans="1:161" s="2" customFormat="1" ht="139.5" customHeight="1" x14ac:dyDescent="0.25">
      <c r="A16" s="7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3"/>
      <c r="AB16" s="72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7"/>
      <c r="BF16" s="72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40"/>
      <c r="CI16" s="155">
        <f>0.1*'Форма 6.1'!CR56+0.7*'Форма 6.2'!CR47+0.2*'Форма 6.3'!CR47</f>
        <v>1.02</v>
      </c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6"/>
      <c r="CX16" s="155">
        <f>CI16</f>
        <v>1.02</v>
      </c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6"/>
      <c r="DM16" s="155">
        <f>CX16*(1-0.015)</f>
        <v>1.0046999999999999</v>
      </c>
      <c r="DN16" s="150"/>
      <c r="DO16" s="150"/>
      <c r="DP16" s="150"/>
      <c r="DQ16" s="150"/>
      <c r="DR16" s="150"/>
      <c r="DS16" s="150"/>
      <c r="DT16" s="150"/>
      <c r="DU16" s="150"/>
      <c r="DV16" s="150"/>
      <c r="DW16" s="150"/>
      <c r="DX16" s="150"/>
      <c r="DY16" s="150"/>
      <c r="DZ16" s="150"/>
      <c r="EA16" s="156"/>
      <c r="EB16" s="157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9"/>
      <c r="EQ16" s="157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9"/>
    </row>
    <row r="17" spans="1:161" ht="51" customHeight="1" x14ac:dyDescent="0.25">
      <c r="A17" s="80"/>
      <c r="B17" s="153" t="s">
        <v>207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81"/>
    </row>
    <row r="18" spans="1:16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</row>
    <row r="19" spans="1:16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28" t="s">
        <v>199</v>
      </c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2"/>
      <c r="BX19" s="128" t="s">
        <v>175</v>
      </c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3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</row>
    <row r="20" spans="1:16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24" t="s">
        <v>16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7"/>
      <c r="BX20" s="124" t="s">
        <v>17</v>
      </c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7"/>
      <c r="DY20" s="124" t="s">
        <v>18</v>
      </c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</row>
  </sheetData>
  <mergeCells count="53">
    <mergeCell ref="A2:FE2"/>
    <mergeCell ref="K4:DE4"/>
    <mergeCell ref="K5:DE5"/>
    <mergeCell ref="A7:AA7"/>
    <mergeCell ref="AB7:BE7"/>
    <mergeCell ref="BF7:CH7"/>
    <mergeCell ref="CI7:FE7"/>
    <mergeCell ref="B8:AA10"/>
    <mergeCell ref="AC8:BE10"/>
    <mergeCell ref="BG8:CH10"/>
    <mergeCell ref="CK8:CU8"/>
    <mergeCell ref="CZ8:DJ8"/>
    <mergeCell ref="DO8:DY8"/>
    <mergeCell ref="ED8:EN8"/>
    <mergeCell ref="ES8:FC8"/>
    <mergeCell ref="CI10:CW10"/>
    <mergeCell ref="CX10:DL10"/>
    <mergeCell ref="DM10:EA10"/>
    <mergeCell ref="EB10:EP10"/>
    <mergeCell ref="EQ10:FE10"/>
    <mergeCell ref="B11:AA13"/>
    <mergeCell ref="AC11:BE13"/>
    <mergeCell ref="BG11:CH13"/>
    <mergeCell ref="CK11:CU11"/>
    <mergeCell ref="CZ11:DJ11"/>
    <mergeCell ref="DO11:DY11"/>
    <mergeCell ref="ED11:EN11"/>
    <mergeCell ref="ES11:FC11"/>
    <mergeCell ref="CI13:CW13"/>
    <mergeCell ref="CX13:DL13"/>
    <mergeCell ref="DM13:EA13"/>
    <mergeCell ref="EB13:EP13"/>
    <mergeCell ref="EQ13:FE13"/>
    <mergeCell ref="B14:AA16"/>
    <mergeCell ref="AC14:BE16"/>
    <mergeCell ref="BG14:CH16"/>
    <mergeCell ref="CK14:CU14"/>
    <mergeCell ref="CZ14:DJ14"/>
    <mergeCell ref="DO14:DY14"/>
    <mergeCell ref="ED14:EN14"/>
    <mergeCell ref="ES14:FC14"/>
    <mergeCell ref="CI16:CW16"/>
    <mergeCell ref="CX16:DL16"/>
    <mergeCell ref="DM16:EA16"/>
    <mergeCell ref="EB16:EP16"/>
    <mergeCell ref="EQ16:FE16"/>
    <mergeCell ref="B17:FD17"/>
    <mergeCell ref="L19:BV19"/>
    <mergeCell ref="BX19:DW19"/>
    <mergeCell ref="DY19:ET19"/>
    <mergeCell ref="L20:BV20"/>
    <mergeCell ref="BX20:DW20"/>
    <mergeCell ref="DY20:ET20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9"/>
  <sheetViews>
    <sheetView view="pageBreakPreview" topLeftCell="A46" zoomScaleNormal="100" zoomScaleSheetLayoutView="100" workbookViewId="0">
      <selection activeCell="I16" sqref="A16:DG24"/>
    </sheetView>
  </sheetViews>
  <sheetFormatPr defaultColWidth="0.85546875" defaultRowHeight="15" x14ac:dyDescent="0.25"/>
  <cols>
    <col min="1" max="16384" width="0.85546875" style="9"/>
  </cols>
  <sheetData>
    <row r="1" spans="1:115" s="1" customFormat="1" ht="12" customHeight="1" x14ac:dyDescent="0.2">
      <c r="BG1" s="1" t="s">
        <v>180</v>
      </c>
    </row>
    <row r="2" spans="1:115" s="1" customFormat="1" ht="12" x14ac:dyDescent="0.2">
      <c r="BG2" s="1" t="s">
        <v>1</v>
      </c>
    </row>
    <row r="3" spans="1:115" s="1" customFormat="1" ht="12" x14ac:dyDescent="0.2">
      <c r="BG3" s="1" t="s">
        <v>2</v>
      </c>
    </row>
    <row r="4" spans="1:115" s="25" customFormat="1" ht="12" x14ac:dyDescent="0.2">
      <c r="BG4" s="1" t="s">
        <v>3</v>
      </c>
    </row>
    <row r="5" spans="1:115" s="25" customFormat="1" ht="12" x14ac:dyDescent="0.2">
      <c r="BG5" s="1" t="s">
        <v>4</v>
      </c>
    </row>
    <row r="6" spans="1:115" s="25" customFormat="1" ht="12" x14ac:dyDescent="0.2">
      <c r="BG6" s="1" t="s">
        <v>5</v>
      </c>
    </row>
    <row r="7" spans="1:115" s="25" customFormat="1" ht="15" customHeight="1" x14ac:dyDescent="0.2"/>
    <row r="8" spans="1:115" s="26" customFormat="1" ht="31.5" x14ac:dyDescent="0.25">
      <c r="A8" s="237" t="s">
        <v>6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K8" s="82" t="s">
        <v>208</v>
      </c>
    </row>
    <row r="9" spans="1:115" s="26" customFormat="1" ht="15" customHeight="1" x14ac:dyDescent="0.25">
      <c r="A9" s="237" t="s">
        <v>27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</row>
    <row r="10" spans="1:115" s="26" customFormat="1" ht="36.75" customHeight="1" x14ac:dyDescent="0.25">
      <c r="A10" s="238" t="s">
        <v>181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</row>
    <row r="11" spans="1:115" ht="8.25" customHeight="1" x14ac:dyDescent="0.25"/>
    <row r="12" spans="1:115" x14ac:dyDescent="0.25">
      <c r="DD12" s="24"/>
    </row>
    <row r="13" spans="1:115" ht="12" customHeight="1" x14ac:dyDescent="0.25"/>
    <row r="14" spans="1:115" ht="15.75" x14ac:dyDescent="0.25">
      <c r="A14" s="237" t="s">
        <v>209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</row>
    <row r="15" spans="1:115" s="27" customFormat="1" ht="16.5" customHeight="1" x14ac:dyDescent="0.25">
      <c r="K15" s="186" t="s">
        <v>200</v>
      </c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</row>
    <row r="16" spans="1:115" s="28" customFormat="1" ht="13.5" customHeight="1" x14ac:dyDescent="0.2">
      <c r="K16" s="187" t="s">
        <v>28</v>
      </c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</row>
    <row r="17" spans="1:108" ht="3.75" customHeight="1" x14ac:dyDescent="0.25"/>
    <row r="18" spans="1:108" s="29" customFormat="1" x14ac:dyDescent="0.2">
      <c r="A18" s="239" t="s">
        <v>210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1"/>
      <c r="AT18" s="245" t="s">
        <v>29</v>
      </c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7"/>
      <c r="BR18" s="239" t="s">
        <v>30</v>
      </c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1"/>
      <c r="CE18" s="239" t="s">
        <v>31</v>
      </c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1"/>
      <c r="CR18" s="239" t="s">
        <v>32</v>
      </c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1"/>
    </row>
    <row r="19" spans="1:108" s="29" customFormat="1" ht="45.75" customHeight="1" x14ac:dyDescent="0.2">
      <c r="A19" s="242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4"/>
      <c r="AT19" s="245" t="s">
        <v>33</v>
      </c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7"/>
      <c r="BF19" s="245" t="s">
        <v>34</v>
      </c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7"/>
      <c r="BR19" s="242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4"/>
      <c r="CE19" s="242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4"/>
      <c r="CR19" s="242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4"/>
    </row>
    <row r="20" spans="1:108" s="30" customFormat="1" x14ac:dyDescent="0.2">
      <c r="A20" s="234">
        <v>1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6"/>
      <c r="AT20" s="234">
        <v>2</v>
      </c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6"/>
      <c r="BF20" s="234">
        <v>3</v>
      </c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6"/>
      <c r="BR20" s="234">
        <v>4</v>
      </c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6"/>
      <c r="CE20" s="234">
        <v>5</v>
      </c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6"/>
      <c r="CR20" s="234">
        <v>6</v>
      </c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6"/>
    </row>
    <row r="21" spans="1:108" ht="72.75" customHeight="1" x14ac:dyDescent="0.25">
      <c r="A21" s="31"/>
      <c r="B21" s="190" t="s">
        <v>35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1"/>
      <c r="AT21" s="192" t="s">
        <v>36</v>
      </c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4"/>
      <c r="BF21" s="192" t="s">
        <v>36</v>
      </c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4"/>
      <c r="BR21" s="192" t="s">
        <v>36</v>
      </c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4"/>
      <c r="CE21" s="192" t="s">
        <v>36</v>
      </c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4"/>
      <c r="CR21" s="192">
        <f>AVERAGE(CR23:DD26)</f>
        <v>2</v>
      </c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4"/>
    </row>
    <row r="22" spans="1:108" x14ac:dyDescent="0.25">
      <c r="A22" s="31"/>
      <c r="B22" s="190" t="s">
        <v>37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1"/>
      <c r="AT22" s="192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4"/>
      <c r="BF22" s="192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4"/>
      <c r="BR22" s="192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4"/>
      <c r="CE22" s="192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4"/>
      <c r="CR22" s="192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4"/>
    </row>
    <row r="23" spans="1:108" s="33" customFormat="1" x14ac:dyDescent="0.25">
      <c r="A23" s="32"/>
      <c r="B23" s="195" t="s">
        <v>38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6"/>
      <c r="AT23" s="222">
        <f>BF23</f>
        <v>103.02249999999998</v>
      </c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4"/>
      <c r="BF23" s="228">
        <f>'Форма 6.4'!CG13</f>
        <v>103.02249999999998</v>
      </c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30"/>
      <c r="BR23" s="203">
        <f>(AT23/BF23)*100</f>
        <v>100</v>
      </c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5"/>
      <c r="CE23" s="203" t="s">
        <v>39</v>
      </c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5"/>
      <c r="CR23" s="203">
        <v>2</v>
      </c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5"/>
    </row>
    <row r="24" spans="1:108" ht="57.75" customHeight="1" x14ac:dyDescent="0.25">
      <c r="A24" s="34"/>
      <c r="B24" s="208" t="s">
        <v>40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9"/>
      <c r="AT24" s="225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7"/>
      <c r="BF24" s="231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3"/>
      <c r="BR24" s="206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207"/>
      <c r="CE24" s="206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207"/>
      <c r="CR24" s="206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207"/>
    </row>
    <row r="25" spans="1:108" s="33" customFormat="1" x14ac:dyDescent="0.25">
      <c r="A25" s="32"/>
      <c r="B25" s="195" t="s">
        <v>41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6"/>
      <c r="AT25" s="222">
        <f>SUM(AT28:BE31)</f>
        <v>4.1208999999999989</v>
      </c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4"/>
      <c r="BF25" s="222">
        <f>SUM(BF28:BQ31)</f>
        <v>4.1208999999999989</v>
      </c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4"/>
      <c r="BR25" s="203">
        <f>(AT25/BF25)*100</f>
        <v>100</v>
      </c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5"/>
      <c r="CE25" s="203" t="s">
        <v>39</v>
      </c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5"/>
      <c r="CR25" s="203">
        <v>2</v>
      </c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5"/>
    </row>
    <row r="26" spans="1:108" ht="71.25" customHeight="1" x14ac:dyDescent="0.25">
      <c r="A26" s="34"/>
      <c r="B26" s="208" t="s">
        <v>42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9"/>
      <c r="AT26" s="225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7"/>
      <c r="BF26" s="225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7"/>
      <c r="BR26" s="206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207"/>
      <c r="CE26" s="206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207"/>
      <c r="CR26" s="206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207"/>
    </row>
    <row r="27" spans="1:108" x14ac:dyDescent="0.25">
      <c r="A27" s="31"/>
      <c r="B27" s="190" t="s">
        <v>43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1"/>
      <c r="AT27" s="192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4"/>
      <c r="BF27" s="192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4"/>
      <c r="BR27" s="192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4"/>
      <c r="CE27" s="192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4"/>
      <c r="CR27" s="192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4"/>
    </row>
    <row r="28" spans="1:108" ht="42.75" customHeight="1" x14ac:dyDescent="0.25">
      <c r="A28" s="31"/>
      <c r="B28" s="190" t="s">
        <v>44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1"/>
      <c r="AT28" s="192">
        <f>BF28</f>
        <v>0</v>
      </c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4"/>
      <c r="BF28" s="221">
        <f>'Форма 6.4'!CG14</f>
        <v>0</v>
      </c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4"/>
      <c r="BR28" s="192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4"/>
      <c r="CE28" s="192" t="s">
        <v>36</v>
      </c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4"/>
      <c r="CR28" s="192" t="s">
        <v>36</v>
      </c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4"/>
    </row>
    <row r="29" spans="1:108" ht="57.75" customHeight="1" x14ac:dyDescent="0.25">
      <c r="A29" s="31"/>
      <c r="B29" s="190" t="s">
        <v>45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1"/>
      <c r="AT29" s="192">
        <f>BF29</f>
        <v>0</v>
      </c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4"/>
      <c r="BF29" s="192">
        <f>'Форма 6.4'!CG15</f>
        <v>0</v>
      </c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4"/>
      <c r="BR29" s="192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4"/>
      <c r="CE29" s="192" t="s">
        <v>36</v>
      </c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4"/>
      <c r="CR29" s="192" t="s">
        <v>36</v>
      </c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4"/>
    </row>
    <row r="30" spans="1:108" ht="42.75" customHeight="1" x14ac:dyDescent="0.25">
      <c r="A30" s="31"/>
      <c r="B30" s="190" t="s">
        <v>46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1"/>
      <c r="AT30" s="218">
        <f>BF30</f>
        <v>2.0604499999999994</v>
      </c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20"/>
      <c r="BF30" s="218">
        <f>'Форма 6.4'!CG16</f>
        <v>2.0604499999999994</v>
      </c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20"/>
      <c r="BR30" s="192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4"/>
      <c r="CE30" s="192" t="s">
        <v>36</v>
      </c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4"/>
      <c r="CR30" s="192" t="s">
        <v>36</v>
      </c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3"/>
      <c r="DD30" s="194"/>
    </row>
    <row r="31" spans="1:108" ht="57.75" customHeight="1" x14ac:dyDescent="0.25">
      <c r="A31" s="31"/>
      <c r="B31" s="190" t="s">
        <v>47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1"/>
      <c r="AT31" s="218">
        <f>BF31</f>
        <v>2.0604499999999994</v>
      </c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20"/>
      <c r="BF31" s="218">
        <f>'Форма 6.4'!CG17</f>
        <v>2.0604499999999994</v>
      </c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20"/>
      <c r="BR31" s="192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4"/>
      <c r="CE31" s="192" t="s">
        <v>36</v>
      </c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4"/>
      <c r="CR31" s="192" t="s">
        <v>36</v>
      </c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4"/>
    </row>
    <row r="32" spans="1:108" ht="16.5" customHeight="1" x14ac:dyDescent="0.25">
      <c r="A32" s="31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1"/>
      <c r="AT32" s="192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4"/>
      <c r="BF32" s="192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4"/>
      <c r="BR32" s="192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4"/>
      <c r="CE32" s="192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4"/>
      <c r="CR32" s="192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4"/>
    </row>
    <row r="33" spans="1:108" ht="57.75" customHeight="1" x14ac:dyDescent="0.25">
      <c r="A33" s="31"/>
      <c r="B33" s="190" t="s">
        <v>48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1"/>
      <c r="AT33" s="192" t="s">
        <v>36</v>
      </c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4"/>
      <c r="BF33" s="192" t="s">
        <v>36</v>
      </c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4"/>
      <c r="BR33" s="192" t="s">
        <v>36</v>
      </c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4"/>
      <c r="CE33" s="192" t="s">
        <v>36</v>
      </c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4"/>
      <c r="CR33" s="192">
        <f>AVERAGE(CR35:DD40)</f>
        <v>2</v>
      </c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4"/>
    </row>
    <row r="34" spans="1:108" x14ac:dyDescent="0.25">
      <c r="A34" s="31"/>
      <c r="B34" s="190" t="s">
        <v>49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1"/>
      <c r="AT34" s="192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4"/>
      <c r="BF34" s="192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4"/>
      <c r="BR34" s="192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4"/>
      <c r="CE34" s="192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4"/>
      <c r="CR34" s="192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4"/>
    </row>
    <row r="35" spans="1:108" s="33" customFormat="1" x14ac:dyDescent="0.25">
      <c r="A35" s="32"/>
      <c r="B35" s="195" t="s">
        <v>50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6"/>
      <c r="AT35" s="203">
        <f>BF35</f>
        <v>1</v>
      </c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5"/>
      <c r="BF35" s="203">
        <f>'Форма 6.4'!CG18</f>
        <v>1</v>
      </c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5"/>
      <c r="BR35" s="203">
        <f>(AT35/BF35)*100</f>
        <v>100</v>
      </c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4"/>
      <c r="CE35" s="203" t="s">
        <v>39</v>
      </c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5"/>
      <c r="CR35" s="203">
        <v>2</v>
      </c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5"/>
    </row>
    <row r="36" spans="1:108" ht="42.75" customHeight="1" x14ac:dyDescent="0.25">
      <c r="A36" s="34"/>
      <c r="B36" s="208" t="s">
        <v>51</v>
      </c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9"/>
      <c r="AT36" s="206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207"/>
      <c r="BF36" s="206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207"/>
      <c r="BR36" s="215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7"/>
      <c r="CE36" s="206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207"/>
      <c r="CR36" s="206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207"/>
    </row>
    <row r="37" spans="1:108" s="33" customFormat="1" x14ac:dyDescent="0.25">
      <c r="A37" s="32"/>
      <c r="B37" s="195" t="s">
        <v>52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6"/>
      <c r="AT37" s="203">
        <f>BF37</f>
        <v>0</v>
      </c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5"/>
      <c r="BF37" s="203">
        <f>'Форма 6.4'!CG19</f>
        <v>0</v>
      </c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5"/>
      <c r="BR37" s="203">
        <v>100</v>
      </c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4"/>
      <c r="CE37" s="203" t="s">
        <v>39</v>
      </c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5"/>
      <c r="CR37" s="203">
        <v>2</v>
      </c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05"/>
    </row>
    <row r="38" spans="1:108" ht="57.75" customHeight="1" x14ac:dyDescent="0.25">
      <c r="A38" s="34"/>
      <c r="B38" s="208" t="s">
        <v>53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9"/>
      <c r="AT38" s="206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207"/>
      <c r="BF38" s="206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207"/>
      <c r="BR38" s="215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7"/>
      <c r="CE38" s="206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207"/>
      <c r="CR38" s="206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207"/>
    </row>
    <row r="39" spans="1:108" s="33" customFormat="1" x14ac:dyDescent="0.25">
      <c r="A39" s="32"/>
      <c r="B39" s="195" t="s">
        <v>54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6"/>
      <c r="AT39" s="203">
        <f>BF39</f>
        <v>0</v>
      </c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5"/>
      <c r="BF39" s="203">
        <f>'Форма 6.4'!CG20</f>
        <v>0</v>
      </c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5"/>
      <c r="BR39" s="203">
        <v>100</v>
      </c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4"/>
      <c r="CE39" s="203" t="s">
        <v>39</v>
      </c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5"/>
      <c r="CR39" s="203">
        <v>2</v>
      </c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5"/>
    </row>
    <row r="40" spans="1:108" ht="57.75" customHeight="1" x14ac:dyDescent="0.25">
      <c r="A40" s="34"/>
      <c r="B40" s="208" t="s">
        <v>55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9"/>
      <c r="AT40" s="206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207"/>
      <c r="BF40" s="206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207"/>
      <c r="BR40" s="215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7"/>
      <c r="CE40" s="206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207"/>
      <c r="CR40" s="206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207"/>
    </row>
    <row r="41" spans="1:108" x14ac:dyDescent="0.25">
      <c r="A41" s="31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1"/>
      <c r="AT41" s="192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4"/>
      <c r="BF41" s="192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4"/>
      <c r="BR41" s="192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4"/>
      <c r="CE41" s="192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4"/>
      <c r="CR41" s="192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4"/>
    </row>
    <row r="42" spans="1:108" ht="87" customHeight="1" x14ac:dyDescent="0.25">
      <c r="A42" s="31"/>
      <c r="B42" s="190" t="s">
        <v>56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1"/>
      <c r="AT42" s="192">
        <f>BF42</f>
        <v>1</v>
      </c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4"/>
      <c r="BF42" s="192">
        <f>'Форма 6.4'!CG21</f>
        <v>1</v>
      </c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4"/>
      <c r="BR42" s="192">
        <f>(AT42/BF42)*100</f>
        <v>100</v>
      </c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4"/>
      <c r="CE42" s="192" t="s">
        <v>39</v>
      </c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4"/>
      <c r="CR42" s="192">
        <v>2</v>
      </c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4"/>
    </row>
    <row r="43" spans="1:108" x14ac:dyDescent="0.25">
      <c r="A43" s="31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1"/>
      <c r="AT43" s="192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4"/>
      <c r="BF43" s="192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4"/>
      <c r="BR43" s="192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4"/>
      <c r="CE43" s="192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4"/>
      <c r="CR43" s="192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4"/>
    </row>
    <row r="44" spans="1:108" ht="102" customHeight="1" x14ac:dyDescent="0.25">
      <c r="A44" s="31"/>
      <c r="B44" s="190" t="s">
        <v>57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1"/>
      <c r="AT44" s="192">
        <f>BF44</f>
        <v>1</v>
      </c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4"/>
      <c r="BF44" s="192">
        <f>'Форма 6.4'!CG22</f>
        <v>1</v>
      </c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4"/>
      <c r="BR44" s="192">
        <f>(AT44/BF44)*100</f>
        <v>100</v>
      </c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4"/>
      <c r="CE44" s="192" t="s">
        <v>39</v>
      </c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192">
        <v>2</v>
      </c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4"/>
    </row>
    <row r="45" spans="1:108" ht="15" customHeight="1" x14ac:dyDescent="0.25">
      <c r="A45" s="31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1"/>
      <c r="AT45" s="192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4"/>
      <c r="BF45" s="192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4"/>
      <c r="BR45" s="192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4"/>
      <c r="CE45" s="192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4"/>
      <c r="CR45" s="192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4"/>
    </row>
    <row r="46" spans="1:108" ht="72" customHeight="1" x14ac:dyDescent="0.25">
      <c r="A46" s="31"/>
      <c r="B46" s="190" t="s">
        <v>58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1"/>
      <c r="AT46" s="192" t="s">
        <v>36</v>
      </c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4"/>
      <c r="BF46" s="192" t="s">
        <v>36</v>
      </c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4"/>
      <c r="BR46" s="192" t="s">
        <v>36</v>
      </c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4"/>
      <c r="CE46" s="192" t="s">
        <v>59</v>
      </c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192">
        <f>AVERAGE(CR47)</f>
        <v>2</v>
      </c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4"/>
    </row>
    <row r="47" spans="1:108" ht="102" customHeight="1" x14ac:dyDescent="0.25">
      <c r="A47" s="31"/>
      <c r="B47" s="190" t="s">
        <v>60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1"/>
      <c r="AT47" s="210">
        <f>BF47</f>
        <v>0</v>
      </c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2"/>
      <c r="BF47" s="210">
        <f>'Форма 6.4'!CG23</f>
        <v>0</v>
      </c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2"/>
      <c r="BR47" s="192">
        <v>100</v>
      </c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4"/>
      <c r="CE47" s="192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4"/>
      <c r="CR47" s="192">
        <v>2</v>
      </c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4"/>
    </row>
    <row r="48" spans="1:108" ht="15" customHeight="1" x14ac:dyDescent="0.25">
      <c r="A48" s="31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1"/>
      <c r="AT48" s="192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4"/>
      <c r="BF48" s="192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4"/>
      <c r="BR48" s="192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4"/>
      <c r="CE48" s="192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4"/>
      <c r="CR48" s="192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4"/>
    </row>
    <row r="49" spans="1:108" ht="72" customHeight="1" x14ac:dyDescent="0.25">
      <c r="A49" s="31"/>
      <c r="B49" s="190" t="s">
        <v>61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1"/>
      <c r="AT49" s="192" t="s">
        <v>36</v>
      </c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4"/>
      <c r="BF49" s="192" t="s">
        <v>36</v>
      </c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4"/>
      <c r="BR49" s="192" t="s">
        <v>36</v>
      </c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4"/>
      <c r="CE49" s="192" t="s">
        <v>36</v>
      </c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4"/>
      <c r="CR49" s="192">
        <f>AVERAGE(CR51:DD54)</f>
        <v>2</v>
      </c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4"/>
    </row>
    <row r="50" spans="1:108" x14ac:dyDescent="0.25">
      <c r="A50" s="31"/>
      <c r="B50" s="190" t="s">
        <v>49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1"/>
      <c r="AT50" s="192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4"/>
      <c r="BF50" s="192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4"/>
      <c r="BR50" s="192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4"/>
      <c r="CE50" s="192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4"/>
      <c r="CR50" s="192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4"/>
    </row>
    <row r="51" spans="1:108" s="33" customFormat="1" x14ac:dyDescent="0.25">
      <c r="A51" s="32"/>
      <c r="B51" s="195" t="s">
        <v>62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6"/>
      <c r="AT51" s="197">
        <f>BF51</f>
        <v>93.296835999999985</v>
      </c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9"/>
      <c r="BF51" s="197">
        <f>'Форма 6.4'!CG24</f>
        <v>93.296835999999985</v>
      </c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9"/>
      <c r="BR51" s="203">
        <f>(AT51/BF51)*100</f>
        <v>100</v>
      </c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5"/>
      <c r="CE51" s="203" t="s">
        <v>59</v>
      </c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5"/>
      <c r="CR51" s="203">
        <v>2</v>
      </c>
      <c r="CS51" s="204"/>
      <c r="CT51" s="204"/>
      <c r="CU51" s="204"/>
      <c r="CV51" s="204"/>
      <c r="CW51" s="204"/>
      <c r="CX51" s="204"/>
      <c r="CY51" s="204"/>
      <c r="CZ51" s="204"/>
      <c r="DA51" s="204"/>
      <c r="DB51" s="204"/>
      <c r="DC51" s="204"/>
      <c r="DD51" s="205"/>
    </row>
    <row r="52" spans="1:108" ht="71.25" customHeight="1" x14ac:dyDescent="0.25">
      <c r="A52" s="34"/>
      <c r="B52" s="208" t="s">
        <v>63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9"/>
      <c r="AT52" s="200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2"/>
      <c r="BF52" s="200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2"/>
      <c r="BR52" s="206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207"/>
      <c r="CE52" s="206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207"/>
      <c r="CR52" s="206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207"/>
    </row>
    <row r="53" spans="1:108" s="33" customFormat="1" x14ac:dyDescent="0.25">
      <c r="A53" s="32"/>
      <c r="B53" s="195" t="s">
        <v>64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6"/>
      <c r="AT53" s="197">
        <f>BF53</f>
        <v>0</v>
      </c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9"/>
      <c r="BF53" s="197">
        <f>'Форма 6.4'!CG25</f>
        <v>0</v>
      </c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9"/>
      <c r="BR53" s="203">
        <v>100</v>
      </c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5"/>
      <c r="CE53" s="203" t="s">
        <v>59</v>
      </c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5"/>
      <c r="CR53" s="203">
        <v>2</v>
      </c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5"/>
    </row>
    <row r="54" spans="1:108" ht="100.5" customHeight="1" x14ac:dyDescent="0.25">
      <c r="A54" s="34"/>
      <c r="B54" s="208" t="s">
        <v>65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9"/>
      <c r="AT54" s="200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2"/>
      <c r="BF54" s="200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2"/>
      <c r="BR54" s="206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207"/>
      <c r="CE54" s="206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207"/>
      <c r="CR54" s="206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207"/>
    </row>
    <row r="55" spans="1:108" ht="16.5" customHeight="1" x14ac:dyDescent="0.25">
      <c r="A55" s="31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1"/>
      <c r="AT55" s="192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4"/>
      <c r="BF55" s="192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4"/>
      <c r="BR55" s="192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4"/>
      <c r="CE55" s="192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4"/>
      <c r="CR55" s="192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4"/>
    </row>
    <row r="56" spans="1:108" ht="29.25" customHeight="1" x14ac:dyDescent="0.25">
      <c r="A56" s="31"/>
      <c r="B56" s="190" t="s">
        <v>66</v>
      </c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1"/>
      <c r="AT56" s="192" t="s">
        <v>36</v>
      </c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4"/>
      <c r="BF56" s="192" t="s">
        <v>36</v>
      </c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4"/>
      <c r="BR56" s="192" t="s">
        <v>36</v>
      </c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4"/>
      <c r="CE56" s="192" t="s">
        <v>36</v>
      </c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4"/>
      <c r="CR56" s="192">
        <f>AVERAGE(CR21,CR33,CR42,CR44,CR46,CR49)</f>
        <v>2</v>
      </c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4"/>
    </row>
    <row r="58" spans="1:108" x14ac:dyDescent="0.25">
      <c r="F58" s="188" t="s">
        <v>199</v>
      </c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U58" s="188" t="s">
        <v>175</v>
      </c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</row>
    <row r="59" spans="1:108" x14ac:dyDescent="0.25">
      <c r="F59" s="189" t="s">
        <v>16</v>
      </c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35"/>
      <c r="AU59" s="189" t="s">
        <v>17</v>
      </c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89"/>
      <c r="CB59" s="189"/>
      <c r="CC59" s="189"/>
      <c r="CD59" s="35"/>
      <c r="CE59" s="189" t="s">
        <v>18</v>
      </c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</row>
  </sheetData>
  <mergeCells count="206">
    <mergeCell ref="A8:DD8"/>
    <mergeCell ref="A9:DD9"/>
    <mergeCell ref="A10:DD10"/>
    <mergeCell ref="A14:DD14"/>
    <mergeCell ref="K15:CT15"/>
    <mergeCell ref="K16:CT16"/>
    <mergeCell ref="A18:AS19"/>
    <mergeCell ref="AT18:BQ18"/>
    <mergeCell ref="BR18:CD19"/>
    <mergeCell ref="CE18:CQ19"/>
    <mergeCell ref="CR18:DD19"/>
    <mergeCell ref="AT19:BE19"/>
    <mergeCell ref="BF19:BQ19"/>
    <mergeCell ref="A20:AS20"/>
    <mergeCell ref="AT20:BE20"/>
    <mergeCell ref="BF20:BQ20"/>
    <mergeCell ref="BR20:CD20"/>
    <mergeCell ref="CE20:CQ20"/>
    <mergeCell ref="CR20:DD20"/>
    <mergeCell ref="B21:AS21"/>
    <mergeCell ref="AT21:BE21"/>
    <mergeCell ref="BF21:BQ21"/>
    <mergeCell ref="BR21:CD21"/>
    <mergeCell ref="CE21:CQ21"/>
    <mergeCell ref="CR21:DD21"/>
    <mergeCell ref="B22:AS22"/>
    <mergeCell ref="AT22:BE22"/>
    <mergeCell ref="BF22:BQ22"/>
    <mergeCell ref="BR22:CD22"/>
    <mergeCell ref="CE22:CQ22"/>
    <mergeCell ref="CR22:DD22"/>
    <mergeCell ref="B23:AS23"/>
    <mergeCell ref="AT23:BE24"/>
    <mergeCell ref="BF23:BQ24"/>
    <mergeCell ref="BR23:CD24"/>
    <mergeCell ref="CE23:CQ24"/>
    <mergeCell ref="CR23:DD24"/>
    <mergeCell ref="B24:AS24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BF27:BQ27"/>
    <mergeCell ref="BR27:CD27"/>
    <mergeCell ref="CE27:CQ27"/>
    <mergeCell ref="CR27:DD27"/>
    <mergeCell ref="B28:AS28"/>
    <mergeCell ref="AT28:BE28"/>
    <mergeCell ref="BF28:BQ28"/>
    <mergeCell ref="BR28:CD28"/>
    <mergeCell ref="CE28:CQ28"/>
    <mergeCell ref="CR28:DD28"/>
    <mergeCell ref="B29:AS29"/>
    <mergeCell ref="AT29:BE29"/>
    <mergeCell ref="BF29:BQ29"/>
    <mergeCell ref="BR29:CD29"/>
    <mergeCell ref="CE29:CQ29"/>
    <mergeCell ref="CR29:DD29"/>
    <mergeCell ref="B30:AS30"/>
    <mergeCell ref="AT30:BE30"/>
    <mergeCell ref="BF30:BQ30"/>
    <mergeCell ref="BR30:CD30"/>
    <mergeCell ref="CE30:CQ30"/>
    <mergeCell ref="CR30:DD30"/>
    <mergeCell ref="B31:AS31"/>
    <mergeCell ref="AT31:BE31"/>
    <mergeCell ref="BF31:BQ31"/>
    <mergeCell ref="BR31:CD31"/>
    <mergeCell ref="CE31:CQ31"/>
    <mergeCell ref="CR31:DD31"/>
    <mergeCell ref="B32:AS32"/>
    <mergeCell ref="AT32:BE32"/>
    <mergeCell ref="BF32:BQ32"/>
    <mergeCell ref="BR32:CD32"/>
    <mergeCell ref="CE32:CQ32"/>
    <mergeCell ref="CR32:DD32"/>
    <mergeCell ref="B33:AS33"/>
    <mergeCell ref="AT33:BE33"/>
    <mergeCell ref="BF33:BQ33"/>
    <mergeCell ref="BR33:CD33"/>
    <mergeCell ref="CE33:CQ33"/>
    <mergeCell ref="CR33:DD33"/>
    <mergeCell ref="B34:AS34"/>
    <mergeCell ref="AT34:BE34"/>
    <mergeCell ref="BF34:BQ34"/>
    <mergeCell ref="BR34:CD34"/>
    <mergeCell ref="CE34:CQ34"/>
    <mergeCell ref="CR34:DD34"/>
    <mergeCell ref="B35:AS35"/>
    <mergeCell ref="AT35:BE36"/>
    <mergeCell ref="BF35:BQ36"/>
    <mergeCell ref="BR35:CD36"/>
    <mergeCell ref="CE35:CQ36"/>
    <mergeCell ref="CR35:DD36"/>
    <mergeCell ref="B36:AS36"/>
    <mergeCell ref="B37:AS37"/>
    <mergeCell ref="AT37:BE38"/>
    <mergeCell ref="BF37:BQ38"/>
    <mergeCell ref="BR37:CD38"/>
    <mergeCell ref="CE37:CQ38"/>
    <mergeCell ref="CR37:DD38"/>
    <mergeCell ref="B38:AS38"/>
    <mergeCell ref="B39:AS39"/>
    <mergeCell ref="AT39:BE40"/>
    <mergeCell ref="BF39:BQ40"/>
    <mergeCell ref="BR39:CD40"/>
    <mergeCell ref="CE39:CQ40"/>
    <mergeCell ref="CR39:DD40"/>
    <mergeCell ref="B40:AS40"/>
    <mergeCell ref="B41:AS41"/>
    <mergeCell ref="AT41:BE41"/>
    <mergeCell ref="BF41:BQ41"/>
    <mergeCell ref="BR41:CD41"/>
    <mergeCell ref="CE41:CQ41"/>
    <mergeCell ref="CR41:DD41"/>
    <mergeCell ref="B42:AS42"/>
    <mergeCell ref="AT42:BE42"/>
    <mergeCell ref="BF42:BQ42"/>
    <mergeCell ref="BR42:CD42"/>
    <mergeCell ref="CE42:CQ42"/>
    <mergeCell ref="CR42:DD42"/>
    <mergeCell ref="B43:AS43"/>
    <mergeCell ref="AT43:BE43"/>
    <mergeCell ref="BF43:BQ43"/>
    <mergeCell ref="BR43:CD43"/>
    <mergeCell ref="CE43:CQ43"/>
    <mergeCell ref="CR43:DD43"/>
    <mergeCell ref="B44:AS44"/>
    <mergeCell ref="AT44:BE44"/>
    <mergeCell ref="BF44:BQ44"/>
    <mergeCell ref="BR44:CD44"/>
    <mergeCell ref="CE44:CQ44"/>
    <mergeCell ref="CR44:DD44"/>
    <mergeCell ref="B45:AS45"/>
    <mergeCell ref="AT45:BE45"/>
    <mergeCell ref="BF45:BQ45"/>
    <mergeCell ref="BR45:CD45"/>
    <mergeCell ref="CE45:CQ45"/>
    <mergeCell ref="CR45:DD45"/>
    <mergeCell ref="B46:AS46"/>
    <mergeCell ref="AT46:BE46"/>
    <mergeCell ref="BF46:BQ46"/>
    <mergeCell ref="BR46:CD46"/>
    <mergeCell ref="CE46:CQ46"/>
    <mergeCell ref="CR46:DD46"/>
    <mergeCell ref="B47:AS47"/>
    <mergeCell ref="AT47:BE47"/>
    <mergeCell ref="BF47:BQ47"/>
    <mergeCell ref="BR47:CD47"/>
    <mergeCell ref="CE47:CQ47"/>
    <mergeCell ref="CR47:DD47"/>
    <mergeCell ref="B48:AS48"/>
    <mergeCell ref="AT48:BE48"/>
    <mergeCell ref="BF48:BQ48"/>
    <mergeCell ref="BR48:CD48"/>
    <mergeCell ref="CE48:CQ48"/>
    <mergeCell ref="CR48:DD48"/>
    <mergeCell ref="B49:AS49"/>
    <mergeCell ref="AT49:BE49"/>
    <mergeCell ref="BF49:BQ49"/>
    <mergeCell ref="BR49:CD49"/>
    <mergeCell ref="CE49:CQ49"/>
    <mergeCell ref="CR49:DD49"/>
    <mergeCell ref="B50:AS50"/>
    <mergeCell ref="AT50:BE50"/>
    <mergeCell ref="BF50:BQ50"/>
    <mergeCell ref="BR50:CD50"/>
    <mergeCell ref="CE50:CQ50"/>
    <mergeCell ref="CR50:DD50"/>
    <mergeCell ref="B51:AS51"/>
    <mergeCell ref="AT51:BE52"/>
    <mergeCell ref="BF51:BQ52"/>
    <mergeCell ref="BR51:CD52"/>
    <mergeCell ref="CE51:CQ52"/>
    <mergeCell ref="CR51:DD52"/>
    <mergeCell ref="B52:AS52"/>
    <mergeCell ref="B53:AS53"/>
    <mergeCell ref="AT53:BE54"/>
    <mergeCell ref="BF53:BQ54"/>
    <mergeCell ref="BR53:CD54"/>
    <mergeCell ref="CE53:CQ54"/>
    <mergeCell ref="CR53:DD54"/>
    <mergeCell ref="B54:AS54"/>
    <mergeCell ref="F58:AS58"/>
    <mergeCell ref="AU58:CC58"/>
    <mergeCell ref="CE58:CY58"/>
    <mergeCell ref="F59:AS59"/>
    <mergeCell ref="AU59:CC59"/>
    <mergeCell ref="CE59:CY59"/>
    <mergeCell ref="B55:AS55"/>
    <mergeCell ref="AT55:BE55"/>
    <mergeCell ref="BF55:BQ55"/>
    <mergeCell ref="BR55:CD55"/>
    <mergeCell ref="CE55:CQ55"/>
    <mergeCell ref="CR55:DD55"/>
    <mergeCell ref="B56:AS56"/>
    <mergeCell ref="AT56:BE56"/>
    <mergeCell ref="BF56:BQ56"/>
    <mergeCell ref="BR56:CD56"/>
    <mergeCell ref="CE56:CQ56"/>
    <mergeCell ref="CR56:DD56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0"/>
  <sheetViews>
    <sheetView view="pageBreakPreview" topLeftCell="A44" zoomScaleNormal="100" workbookViewId="0">
      <selection activeCell="B10" sqref="B10:DD32"/>
    </sheetView>
  </sheetViews>
  <sheetFormatPr defaultColWidth="0.85546875" defaultRowHeight="15" x14ac:dyDescent="0.25"/>
  <cols>
    <col min="1" max="44" width="0.85546875" style="9"/>
    <col min="45" max="45" width="2.140625" style="9" customWidth="1"/>
    <col min="46" max="16384" width="0.85546875" style="9"/>
  </cols>
  <sheetData>
    <row r="1" spans="1:108" x14ac:dyDescent="0.25">
      <c r="DD1" s="24"/>
    </row>
    <row r="2" spans="1:108" ht="12" customHeight="1" x14ac:dyDescent="0.25"/>
    <row r="3" spans="1:108" ht="32.25" customHeight="1" x14ac:dyDescent="0.25">
      <c r="A3" s="238" t="s">
        <v>182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</row>
    <row r="4" spans="1:108" s="27" customFormat="1" ht="16.5" customHeight="1" x14ac:dyDescent="0.25">
      <c r="K4" s="186" t="str">
        <f>'Форма 1.2'!AA4</f>
        <v>ООО "Эффект ТК"</v>
      </c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</row>
    <row r="5" spans="1:108" s="28" customFormat="1" ht="13.5" customHeight="1" x14ac:dyDescent="0.2">
      <c r="K5" s="187" t="s">
        <v>28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</row>
    <row r="6" spans="1:108" ht="3.75" customHeight="1" x14ac:dyDescent="0.25"/>
    <row r="7" spans="1:108" s="29" customFormat="1" x14ac:dyDescent="0.2">
      <c r="A7" s="239" t="s">
        <v>67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1"/>
      <c r="AT7" s="245" t="s">
        <v>29</v>
      </c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7"/>
      <c r="BR7" s="239" t="s">
        <v>30</v>
      </c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1"/>
      <c r="CE7" s="239" t="s">
        <v>31</v>
      </c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1"/>
      <c r="CR7" s="239" t="s">
        <v>32</v>
      </c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1"/>
    </row>
    <row r="8" spans="1:108" s="29" customFormat="1" ht="45.75" customHeight="1" x14ac:dyDescent="0.2">
      <c r="A8" s="242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4"/>
      <c r="AT8" s="245" t="s">
        <v>33</v>
      </c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7"/>
      <c r="BF8" s="245" t="s">
        <v>34</v>
      </c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7"/>
      <c r="BR8" s="242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4"/>
      <c r="CE8" s="242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4"/>
      <c r="CR8" s="242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4"/>
    </row>
    <row r="9" spans="1:108" s="30" customFormat="1" x14ac:dyDescent="0.2">
      <c r="A9" s="234">
        <v>1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6"/>
      <c r="AT9" s="234">
        <v>2</v>
      </c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6"/>
      <c r="BF9" s="234">
        <v>3</v>
      </c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6"/>
      <c r="BR9" s="234">
        <v>4</v>
      </c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6"/>
      <c r="CE9" s="234">
        <v>5</v>
      </c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6"/>
      <c r="CR9" s="234">
        <v>6</v>
      </c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6"/>
    </row>
    <row r="10" spans="1:108" ht="135.75" customHeight="1" x14ac:dyDescent="0.25">
      <c r="A10" s="31"/>
      <c r="B10" s="248" t="s">
        <v>68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9"/>
      <c r="AT10" s="250" t="s">
        <v>36</v>
      </c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2"/>
      <c r="BF10" s="250" t="s">
        <v>36</v>
      </c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2"/>
      <c r="BR10" s="250" t="s">
        <v>36</v>
      </c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2"/>
      <c r="CE10" s="250" t="s">
        <v>36</v>
      </c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2"/>
      <c r="CR10" s="250">
        <f>AVERAGE(CR12:DD15)</f>
        <v>2</v>
      </c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2"/>
    </row>
    <row r="11" spans="1:108" x14ac:dyDescent="0.25">
      <c r="A11" s="31"/>
      <c r="B11" s="248" t="s">
        <v>37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9"/>
      <c r="AT11" s="250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2"/>
      <c r="BF11" s="250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2"/>
      <c r="BR11" s="250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2"/>
      <c r="CE11" s="250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2"/>
      <c r="CR11" s="250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2"/>
    </row>
    <row r="12" spans="1:108" s="33" customFormat="1" x14ac:dyDescent="0.25">
      <c r="A12" s="32"/>
      <c r="B12" s="253" t="s">
        <v>69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4"/>
      <c r="AT12" s="228">
        <v>27</v>
      </c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30"/>
      <c r="BF12" s="228">
        <f>'Форма 6.4'!CG27</f>
        <v>72.766874999999999</v>
      </c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30"/>
      <c r="BR12" s="228">
        <f>(AT12/BF12)*100</f>
        <v>37.10479527944549</v>
      </c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30"/>
      <c r="CE12" s="255" t="s">
        <v>59</v>
      </c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7"/>
      <c r="CR12" s="255">
        <v>1</v>
      </c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7"/>
    </row>
    <row r="13" spans="1:108" ht="42.75" customHeight="1" x14ac:dyDescent="0.25">
      <c r="A13" s="34"/>
      <c r="B13" s="260" t="s">
        <v>70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1"/>
      <c r="AT13" s="231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3"/>
      <c r="BF13" s="231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3"/>
      <c r="BR13" s="231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3"/>
      <c r="CE13" s="258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259"/>
      <c r="CR13" s="258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259"/>
    </row>
    <row r="14" spans="1:108" s="33" customFormat="1" x14ac:dyDescent="0.25">
      <c r="A14" s="32"/>
      <c r="B14" s="253" t="s">
        <v>71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4"/>
      <c r="AT14" s="228">
        <v>223</v>
      </c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30"/>
      <c r="BF14" s="228">
        <f>'Форма 6.4'!CG28</f>
        <v>174.6405</v>
      </c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30"/>
      <c r="BR14" s="228">
        <f>(AT14/BF14)*100</f>
        <v>127.69088498944976</v>
      </c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30"/>
      <c r="CE14" s="255" t="s">
        <v>59</v>
      </c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7"/>
      <c r="CR14" s="255">
        <v>3</v>
      </c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7"/>
    </row>
    <row r="15" spans="1:108" ht="57" customHeight="1" x14ac:dyDescent="0.25">
      <c r="A15" s="34"/>
      <c r="B15" s="260" t="s">
        <v>72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1"/>
      <c r="AT15" s="231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3"/>
      <c r="BF15" s="231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3"/>
      <c r="BR15" s="231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3"/>
      <c r="CE15" s="258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259"/>
      <c r="CR15" s="258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259"/>
    </row>
    <row r="16" spans="1:108" x14ac:dyDescent="0.25">
      <c r="A16" s="31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8"/>
      <c r="AS16" s="249"/>
      <c r="AT16" s="250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2"/>
      <c r="BF16" s="250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2"/>
      <c r="BR16" s="250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2"/>
      <c r="CE16" s="250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2"/>
      <c r="CR16" s="250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2"/>
    </row>
    <row r="17" spans="1:108" ht="43.5" customHeight="1" x14ac:dyDescent="0.25">
      <c r="A17" s="31"/>
      <c r="B17" s="248" t="s">
        <v>73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9"/>
      <c r="AT17" s="250" t="s">
        <v>36</v>
      </c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2"/>
      <c r="BF17" s="250" t="s">
        <v>36</v>
      </c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2"/>
      <c r="BR17" s="250" t="s">
        <v>36</v>
      </c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2"/>
      <c r="CE17" s="250" t="s">
        <v>36</v>
      </c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2"/>
      <c r="CR17" s="250">
        <f>AVERAGE(CR19:DD22,CR25)</f>
        <v>0.5</v>
      </c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2"/>
    </row>
    <row r="18" spans="1:108" x14ac:dyDescent="0.25">
      <c r="A18" s="31"/>
      <c r="B18" s="248" t="s">
        <v>49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9"/>
      <c r="AT18" s="250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2"/>
      <c r="BF18" s="250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2"/>
      <c r="BR18" s="250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2"/>
      <c r="CE18" s="250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2"/>
      <c r="CR18" s="250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2"/>
    </row>
    <row r="19" spans="1:108" s="33" customFormat="1" x14ac:dyDescent="0.25">
      <c r="A19" s="32"/>
      <c r="B19" s="253" t="s">
        <v>74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4"/>
      <c r="AT19" s="255">
        <f>BF19</f>
        <v>0</v>
      </c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7"/>
      <c r="BF19" s="255">
        <f>'Форма 6.4'!CG29</f>
        <v>0</v>
      </c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7"/>
      <c r="BR19" s="255"/>
      <c r="BS19" s="256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7"/>
      <c r="CE19" s="255" t="s">
        <v>59</v>
      </c>
      <c r="CF19" s="256"/>
      <c r="CG19" s="256"/>
      <c r="CH19" s="256"/>
      <c r="CI19" s="256"/>
      <c r="CJ19" s="256"/>
      <c r="CK19" s="256"/>
      <c r="CL19" s="256"/>
      <c r="CM19" s="256"/>
      <c r="CN19" s="256"/>
      <c r="CO19" s="256"/>
      <c r="CP19" s="256"/>
      <c r="CQ19" s="257"/>
      <c r="CR19" s="255">
        <v>0.5</v>
      </c>
      <c r="CS19" s="256"/>
      <c r="CT19" s="256"/>
      <c r="CU19" s="256"/>
      <c r="CV19" s="256"/>
      <c r="CW19" s="256"/>
      <c r="CX19" s="256"/>
      <c r="CY19" s="256"/>
      <c r="CZ19" s="256"/>
      <c r="DA19" s="256"/>
      <c r="DB19" s="256"/>
      <c r="DC19" s="256"/>
      <c r="DD19" s="257"/>
    </row>
    <row r="20" spans="1:108" ht="57" customHeight="1" x14ac:dyDescent="0.25">
      <c r="A20" s="34"/>
      <c r="B20" s="260" t="s">
        <v>75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1"/>
      <c r="AT20" s="258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259"/>
      <c r="BF20" s="258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259"/>
      <c r="BR20" s="258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259"/>
      <c r="CE20" s="258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259"/>
      <c r="CR20" s="258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259"/>
    </row>
    <row r="21" spans="1:108" s="33" customFormat="1" x14ac:dyDescent="0.25">
      <c r="A21" s="32"/>
      <c r="B21" s="253" t="s">
        <v>76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4"/>
      <c r="AT21" s="255" t="s">
        <v>36</v>
      </c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7"/>
      <c r="BF21" s="255" t="s">
        <v>36</v>
      </c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7"/>
      <c r="BR21" s="255" t="s">
        <v>36</v>
      </c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7"/>
      <c r="CE21" s="255" t="s">
        <v>59</v>
      </c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7"/>
      <c r="CR21" s="255">
        <v>0.5</v>
      </c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6"/>
    </row>
    <row r="22" spans="1:108" ht="42.75" customHeight="1" x14ac:dyDescent="0.25">
      <c r="A22" s="34"/>
      <c r="B22" s="260" t="s">
        <v>77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1"/>
      <c r="AT22" s="258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259"/>
      <c r="BF22" s="258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259"/>
      <c r="BR22" s="258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259"/>
      <c r="CE22" s="258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259"/>
      <c r="CR22" s="267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9"/>
    </row>
    <row r="23" spans="1:108" ht="57.75" customHeight="1" x14ac:dyDescent="0.25">
      <c r="A23" s="31"/>
      <c r="B23" s="248" t="s">
        <v>78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9"/>
      <c r="AT23" s="262">
        <f>BF23</f>
        <v>29.106750000000002</v>
      </c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4"/>
      <c r="BF23" s="262">
        <f>'Форма 6.4'!CG30</f>
        <v>29.106750000000002</v>
      </c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4"/>
      <c r="BR23" s="250">
        <f>(AT23/BF23)*100</f>
        <v>100</v>
      </c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2"/>
      <c r="CE23" s="250" t="s">
        <v>36</v>
      </c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2"/>
      <c r="CR23" s="250" t="s">
        <v>36</v>
      </c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2"/>
    </row>
    <row r="24" spans="1:108" ht="30.75" customHeight="1" x14ac:dyDescent="0.25">
      <c r="A24" s="31"/>
      <c r="B24" s="248" t="s">
        <v>79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9"/>
      <c r="AT24" s="262">
        <f>BF24</f>
        <v>29.106750000000002</v>
      </c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4"/>
      <c r="BF24" s="262">
        <f>'Форма 6.4'!CG31</f>
        <v>29.106750000000002</v>
      </c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4"/>
      <c r="BR24" s="250">
        <f>(AT24/BF24)*100</f>
        <v>100</v>
      </c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2"/>
      <c r="CE24" s="250" t="s">
        <v>36</v>
      </c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2"/>
      <c r="CR24" s="250" t="s">
        <v>36</v>
      </c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2"/>
    </row>
    <row r="25" spans="1:108" s="33" customFormat="1" x14ac:dyDescent="0.25">
      <c r="A25" s="32"/>
      <c r="B25" s="253" t="s">
        <v>80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4"/>
      <c r="AT25" s="270">
        <f>BF25</f>
        <v>0</v>
      </c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2"/>
      <c r="BF25" s="270">
        <f>'Форма 6.4'!CG32</f>
        <v>0</v>
      </c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2"/>
      <c r="BR25" s="255">
        <v>100</v>
      </c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7"/>
      <c r="CE25" s="255" t="s">
        <v>59</v>
      </c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7"/>
      <c r="CR25" s="255">
        <v>0.5</v>
      </c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7"/>
    </row>
    <row r="26" spans="1:108" ht="115.5" customHeight="1" x14ac:dyDescent="0.25">
      <c r="A26" s="34"/>
      <c r="B26" s="260" t="s">
        <v>183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1"/>
      <c r="AT26" s="273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5"/>
      <c r="BF26" s="273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5"/>
      <c r="BR26" s="258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259"/>
      <c r="CE26" s="258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259"/>
      <c r="CR26" s="258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259"/>
    </row>
    <row r="27" spans="1:108" ht="14.25" customHeight="1" x14ac:dyDescent="0.25">
      <c r="A27" s="31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9"/>
      <c r="AT27" s="250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2"/>
      <c r="BF27" s="250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2"/>
      <c r="BR27" s="250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2"/>
      <c r="CE27" s="250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2"/>
      <c r="CR27" s="250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2"/>
    </row>
    <row r="28" spans="1:108" ht="58.5" customHeight="1" x14ac:dyDescent="0.25">
      <c r="A28" s="31"/>
      <c r="B28" s="248" t="s">
        <v>81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9"/>
      <c r="AT28" s="250" t="s">
        <v>36</v>
      </c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2"/>
      <c r="BF28" s="250" t="s">
        <v>36</v>
      </c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2"/>
      <c r="BR28" s="250" t="s">
        <v>36</v>
      </c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2"/>
      <c r="CE28" s="250" t="s">
        <v>59</v>
      </c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2"/>
      <c r="CR28" s="250">
        <f>AVERAGE(CR29)</f>
        <v>0.1</v>
      </c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2"/>
    </row>
    <row r="29" spans="1:108" ht="210.75" customHeight="1" x14ac:dyDescent="0.25">
      <c r="A29" s="31"/>
      <c r="B29" s="248" t="s">
        <v>82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9"/>
      <c r="AT29" s="210">
        <v>0</v>
      </c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2"/>
      <c r="BF29" s="210">
        <f>'Форма 6.4'!CG33</f>
        <v>0.12749342969776611</v>
      </c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2"/>
      <c r="BR29" s="250">
        <v>100</v>
      </c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2"/>
      <c r="CE29" s="250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2"/>
      <c r="CR29" s="250">
        <v>0.1</v>
      </c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2"/>
    </row>
    <row r="30" spans="1:108" ht="14.25" customHeight="1" x14ac:dyDescent="0.25">
      <c r="A30" s="31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9"/>
      <c r="AT30" s="250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2"/>
      <c r="BF30" s="250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2"/>
      <c r="BR30" s="250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2"/>
      <c r="CE30" s="250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2"/>
      <c r="CR30" s="250"/>
      <c r="CS30" s="251"/>
      <c r="CT30" s="251"/>
      <c r="CU30" s="251"/>
      <c r="CV30" s="251"/>
      <c r="CW30" s="251"/>
      <c r="CX30" s="251"/>
      <c r="CY30" s="251"/>
      <c r="CZ30" s="251"/>
      <c r="DA30" s="251"/>
      <c r="DB30" s="251"/>
      <c r="DC30" s="251"/>
      <c r="DD30" s="252"/>
    </row>
    <row r="31" spans="1:108" ht="72.75" customHeight="1" x14ac:dyDescent="0.25">
      <c r="A31" s="31"/>
      <c r="B31" s="248" t="s">
        <v>83</v>
      </c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9"/>
      <c r="AT31" s="250" t="s">
        <v>36</v>
      </c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2"/>
      <c r="BF31" s="250" t="s">
        <v>36</v>
      </c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2"/>
      <c r="BR31" s="250" t="s">
        <v>36</v>
      </c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2"/>
      <c r="CE31" s="250" t="s">
        <v>59</v>
      </c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2"/>
      <c r="CR31" s="250">
        <f>AVERAGE(CR32)</f>
        <v>0.2</v>
      </c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2"/>
    </row>
    <row r="32" spans="1:108" ht="135" customHeight="1" x14ac:dyDescent="0.25">
      <c r="A32" s="31"/>
      <c r="B32" s="248" t="s">
        <v>84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9"/>
      <c r="AT32" s="250">
        <f>BF32</f>
        <v>0</v>
      </c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2"/>
      <c r="BF32" s="250">
        <f>'Форма 6.4'!CG34</f>
        <v>0</v>
      </c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2"/>
      <c r="BR32" s="250">
        <v>100</v>
      </c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2"/>
      <c r="CE32" s="250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2"/>
      <c r="CR32" s="250">
        <v>0.2</v>
      </c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2"/>
    </row>
    <row r="33" spans="1:108" ht="14.25" customHeight="1" x14ac:dyDescent="0.25">
      <c r="A33" s="31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1"/>
      <c r="AT33" s="192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4"/>
      <c r="BF33" s="192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4"/>
      <c r="BR33" s="192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4"/>
      <c r="CE33" s="192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4"/>
      <c r="CR33" s="192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4"/>
    </row>
    <row r="34" spans="1:108" ht="58.5" customHeight="1" x14ac:dyDescent="0.25">
      <c r="A34" s="31"/>
      <c r="B34" s="190" t="s">
        <v>85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1"/>
      <c r="AT34" s="192" t="s">
        <v>36</v>
      </c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4"/>
      <c r="BF34" s="192" t="s">
        <v>36</v>
      </c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4"/>
      <c r="BR34" s="192" t="s">
        <v>36</v>
      </c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4"/>
      <c r="CE34" s="192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4"/>
      <c r="CR34" s="192">
        <f>AVERAGE(CR35)</f>
        <v>0.5</v>
      </c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4"/>
    </row>
    <row r="35" spans="1:108" ht="72.75" customHeight="1" x14ac:dyDescent="0.25">
      <c r="A35" s="31"/>
      <c r="B35" s="190" t="s">
        <v>86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1"/>
      <c r="AT35" s="221">
        <f>BF35</f>
        <v>0</v>
      </c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7"/>
      <c r="BF35" s="221">
        <f>'Форма 6.4'!CG35</f>
        <v>0</v>
      </c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7"/>
      <c r="BR35" s="192">
        <v>100</v>
      </c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4"/>
      <c r="CE35" s="192" t="s">
        <v>59</v>
      </c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4"/>
      <c r="CR35" s="192">
        <v>0.5</v>
      </c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4"/>
    </row>
    <row r="36" spans="1:108" x14ac:dyDescent="0.25">
      <c r="A36" s="31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1"/>
      <c r="AT36" s="192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4"/>
      <c r="BF36" s="192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4"/>
      <c r="BR36" s="192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4"/>
      <c r="CE36" s="192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4"/>
      <c r="CR36" s="192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4"/>
    </row>
    <row r="37" spans="1:108" ht="58.5" customHeight="1" x14ac:dyDescent="0.25">
      <c r="A37" s="31"/>
      <c r="B37" s="190" t="s">
        <v>87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1"/>
      <c r="AT37" s="192" t="s">
        <v>36</v>
      </c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4"/>
      <c r="BF37" s="192" t="s">
        <v>36</v>
      </c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4"/>
      <c r="BR37" s="192" t="s">
        <v>36</v>
      </c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4"/>
      <c r="CE37" s="192" t="s">
        <v>36</v>
      </c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4"/>
      <c r="CR37" s="192">
        <f>AVERAGE(CR39:DD42)</f>
        <v>0.5</v>
      </c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x14ac:dyDescent="0.25">
      <c r="A38" s="31"/>
      <c r="B38" s="190" t="s">
        <v>49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1"/>
      <c r="AT38" s="192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4"/>
      <c r="BF38" s="192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4"/>
      <c r="BR38" s="192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4"/>
      <c r="CE38" s="192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4"/>
      <c r="CR38" s="192"/>
      <c r="CS38" s="193"/>
      <c r="CT38" s="193"/>
      <c r="CU38" s="193"/>
      <c r="CV38" s="193"/>
      <c r="CW38" s="193"/>
      <c r="CX38" s="193"/>
      <c r="CY38" s="193"/>
      <c r="CZ38" s="193"/>
      <c r="DA38" s="193"/>
      <c r="DB38" s="193"/>
      <c r="DC38" s="193"/>
      <c r="DD38" s="194"/>
    </row>
    <row r="39" spans="1:108" s="33" customFormat="1" x14ac:dyDescent="0.25">
      <c r="A39" s="32"/>
      <c r="B39" s="195" t="s">
        <v>88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6"/>
      <c r="AT39" s="203">
        <f>BF39</f>
        <v>1</v>
      </c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5"/>
      <c r="BF39" s="203">
        <f>'Форма 6.4'!CG36</f>
        <v>1</v>
      </c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5"/>
      <c r="BR39" s="203">
        <f>(AT39/BF39)*100</f>
        <v>100</v>
      </c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5"/>
      <c r="CE39" s="203" t="s">
        <v>39</v>
      </c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5"/>
      <c r="CR39" s="203">
        <v>0.5</v>
      </c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5"/>
    </row>
    <row r="40" spans="1:108" ht="71.25" customHeight="1" x14ac:dyDescent="0.25">
      <c r="A40" s="34"/>
      <c r="B40" s="208" t="s">
        <v>89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9"/>
      <c r="AT40" s="206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207"/>
      <c r="BF40" s="206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207"/>
      <c r="BR40" s="206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207"/>
      <c r="CE40" s="206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207"/>
      <c r="CR40" s="206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207"/>
    </row>
    <row r="41" spans="1:108" s="33" customFormat="1" x14ac:dyDescent="0.25">
      <c r="A41" s="32"/>
      <c r="B41" s="195" t="s">
        <v>64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6"/>
      <c r="AT41" s="197">
        <f>BF41</f>
        <v>0</v>
      </c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9"/>
      <c r="BF41" s="197">
        <f>'Форма 6.4'!CG37</f>
        <v>0</v>
      </c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9"/>
      <c r="BR41" s="203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5"/>
      <c r="CE41" s="203" t="s">
        <v>59</v>
      </c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5"/>
      <c r="CR41" s="203">
        <v>0.5</v>
      </c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5"/>
    </row>
    <row r="42" spans="1:108" ht="117.75" customHeight="1" x14ac:dyDescent="0.25">
      <c r="A42" s="34"/>
      <c r="B42" s="208" t="s">
        <v>90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9"/>
      <c r="AT42" s="200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2"/>
      <c r="BF42" s="200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2"/>
      <c r="BR42" s="206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207"/>
      <c r="CE42" s="206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207"/>
      <c r="CR42" s="206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207"/>
    </row>
    <row r="43" spans="1:108" ht="15" hidden="1" customHeight="1" x14ac:dyDescent="0.25">
      <c r="A43" s="31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1"/>
      <c r="AT43" s="192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4"/>
      <c r="BF43" s="192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4"/>
      <c r="BR43" s="192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4"/>
      <c r="CE43" s="192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4"/>
      <c r="CR43" s="192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4"/>
    </row>
    <row r="44" spans="1:108" ht="57.75" customHeight="1" x14ac:dyDescent="0.25">
      <c r="A44" s="31"/>
      <c r="B44" s="190" t="s">
        <v>91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1"/>
      <c r="AT44" s="192" t="s">
        <v>36</v>
      </c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4"/>
      <c r="BF44" s="192" t="s">
        <v>36</v>
      </c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4"/>
      <c r="BR44" s="192" t="s">
        <v>36</v>
      </c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4"/>
      <c r="CE44" s="192" t="s">
        <v>59</v>
      </c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192">
        <f>AVERAGE(CR45)</f>
        <v>0.2</v>
      </c>
      <c r="CS44" s="193"/>
      <c r="CT44" s="193"/>
      <c r="CU44" s="193"/>
      <c r="CV44" s="193"/>
      <c r="CW44" s="193"/>
      <c r="CX44" s="193"/>
      <c r="CY44" s="193"/>
      <c r="CZ44" s="193"/>
      <c r="DA44" s="193"/>
      <c r="DB44" s="193"/>
      <c r="DC44" s="193"/>
      <c r="DD44" s="194"/>
    </row>
    <row r="45" spans="1:108" ht="104.25" customHeight="1" x14ac:dyDescent="0.25">
      <c r="A45" s="31"/>
      <c r="B45" s="190" t="s">
        <v>92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1"/>
      <c r="AT45" s="221">
        <f>BF45</f>
        <v>0</v>
      </c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7"/>
      <c r="BF45" s="221">
        <f>'Форма 6.4'!CG38</f>
        <v>0</v>
      </c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7"/>
      <c r="BR45" s="192">
        <v>100</v>
      </c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4"/>
      <c r="CE45" s="192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4"/>
      <c r="CR45" s="192">
        <v>0.2</v>
      </c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4"/>
    </row>
    <row r="46" spans="1:108" ht="14.25" customHeight="1" x14ac:dyDescent="0.25">
      <c r="A46" s="31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1"/>
      <c r="AT46" s="192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4"/>
      <c r="BF46" s="192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4"/>
      <c r="BR46" s="192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4"/>
      <c r="CE46" s="192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192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4"/>
    </row>
    <row r="47" spans="1:108" ht="29.25" customHeight="1" x14ac:dyDescent="0.25">
      <c r="A47" s="31"/>
      <c r="B47" s="190" t="s">
        <v>93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1"/>
      <c r="AT47" s="192" t="s">
        <v>36</v>
      </c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4"/>
      <c r="BF47" s="192" t="s">
        <v>36</v>
      </c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4"/>
      <c r="BR47" s="192" t="s">
        <v>36</v>
      </c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4"/>
      <c r="CE47" s="192" t="s">
        <v>36</v>
      </c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4"/>
      <c r="CR47" s="221">
        <f>AVERAGE(CR10,CR17,CR28,CR31,CR34,CR37,CR44)</f>
        <v>0.5714285714285714</v>
      </c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7"/>
    </row>
    <row r="49" spans="6:103" x14ac:dyDescent="0.25">
      <c r="F49" s="188" t="str">
        <f>'Форма 1.1'!L30</f>
        <v>Директор</v>
      </c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U49" s="188" t="str">
        <f>'Форма 1.1'!BX30</f>
        <v>А.В. Меньшаков</v>
      </c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</row>
    <row r="50" spans="6:103" x14ac:dyDescent="0.25">
      <c r="F50" s="189" t="s">
        <v>16</v>
      </c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35"/>
      <c r="AU50" s="189" t="s">
        <v>17</v>
      </c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35"/>
      <c r="CE50" s="189" t="s">
        <v>18</v>
      </c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</row>
  </sheetData>
  <mergeCells count="215"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1:AS41"/>
    <mergeCell ref="AT41:BE42"/>
    <mergeCell ref="BF41:BQ42"/>
    <mergeCell ref="BR41:CD42"/>
    <mergeCell ref="CE41:CQ42"/>
    <mergeCell ref="CR41:DD42"/>
    <mergeCell ref="B42:AS42"/>
    <mergeCell ref="B39:AS39"/>
    <mergeCell ref="AT39:BE40"/>
    <mergeCell ref="BF39:BQ40"/>
    <mergeCell ref="BR39:CD40"/>
    <mergeCell ref="CE39:CQ40"/>
    <mergeCell ref="CR39:DD40"/>
    <mergeCell ref="B40:AS40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4:AS24"/>
    <mergeCell ref="AT24:BE24"/>
    <mergeCell ref="BF24:BQ24"/>
    <mergeCell ref="BR24:CD24"/>
    <mergeCell ref="CE24:CQ24"/>
    <mergeCell ref="CR24:DD24"/>
    <mergeCell ref="B23:AS23"/>
    <mergeCell ref="AT23:BE23"/>
    <mergeCell ref="BF23:BQ23"/>
    <mergeCell ref="BR23:CD23"/>
    <mergeCell ref="CE23:CQ23"/>
    <mergeCell ref="CR23:DD23"/>
    <mergeCell ref="B21:AS21"/>
    <mergeCell ref="AT21:BE22"/>
    <mergeCell ref="BF21:BQ22"/>
    <mergeCell ref="BR21:CD22"/>
    <mergeCell ref="CE21:CQ22"/>
    <mergeCell ref="CR21:DD22"/>
    <mergeCell ref="B22:AS22"/>
    <mergeCell ref="B19:AS19"/>
    <mergeCell ref="AT19:BE20"/>
    <mergeCell ref="BF19:BQ20"/>
    <mergeCell ref="BR19:CD20"/>
    <mergeCell ref="CE19:CQ20"/>
    <mergeCell ref="CR19:DD20"/>
    <mergeCell ref="B20:AS20"/>
    <mergeCell ref="B18:AS18"/>
    <mergeCell ref="AT18:BE18"/>
    <mergeCell ref="BF18:BQ18"/>
    <mergeCell ref="BR18:CD18"/>
    <mergeCell ref="CE18:CQ18"/>
    <mergeCell ref="CR18:DD18"/>
    <mergeCell ref="B17:AS17"/>
    <mergeCell ref="AT17:BE17"/>
    <mergeCell ref="BF17:BQ17"/>
    <mergeCell ref="BR17:CD17"/>
    <mergeCell ref="CE17:CQ17"/>
    <mergeCell ref="CR17:DD17"/>
    <mergeCell ref="B16:AS16"/>
    <mergeCell ref="AT16:BE16"/>
    <mergeCell ref="BF16:BQ16"/>
    <mergeCell ref="BR16:CD16"/>
    <mergeCell ref="CE16:CQ16"/>
    <mergeCell ref="CR16:DD16"/>
    <mergeCell ref="B14:AS14"/>
    <mergeCell ref="AT14:BE15"/>
    <mergeCell ref="BF14:BQ15"/>
    <mergeCell ref="BR14:CD15"/>
    <mergeCell ref="CE14:CQ15"/>
    <mergeCell ref="CR14:DD15"/>
    <mergeCell ref="B15:AS15"/>
    <mergeCell ref="B12:AS12"/>
    <mergeCell ref="AT12:BE13"/>
    <mergeCell ref="BF12:BQ13"/>
    <mergeCell ref="BR12:CD13"/>
    <mergeCell ref="CE12:CQ13"/>
    <mergeCell ref="CR12:DD13"/>
    <mergeCell ref="B13:AS13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0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4"/>
  <sheetViews>
    <sheetView view="pageBreakPreview" topLeftCell="A49" zoomScaleNormal="100" workbookViewId="0">
      <selection activeCell="B10" sqref="B10:DD45"/>
    </sheetView>
  </sheetViews>
  <sheetFormatPr defaultColWidth="0.85546875" defaultRowHeight="15" x14ac:dyDescent="0.25"/>
  <cols>
    <col min="1" max="16384" width="0.85546875" style="9"/>
  </cols>
  <sheetData>
    <row r="1" spans="1:108" x14ac:dyDescent="0.25">
      <c r="DD1" s="24"/>
    </row>
    <row r="2" spans="1:108" ht="12" customHeight="1" x14ac:dyDescent="0.25"/>
    <row r="3" spans="1:108" ht="32.25" customHeight="1" x14ac:dyDescent="0.25">
      <c r="A3" s="238" t="s">
        <v>184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</row>
    <row r="4" spans="1:108" s="27" customFormat="1" ht="16.5" customHeight="1" x14ac:dyDescent="0.25">
      <c r="K4" s="186" t="str">
        <f>'Форма 1.2'!AA4</f>
        <v>ООО "Эффект ТК"</v>
      </c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</row>
    <row r="5" spans="1:108" s="28" customFormat="1" ht="13.5" customHeight="1" x14ac:dyDescent="0.2">
      <c r="K5" s="187" t="s">
        <v>28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</row>
    <row r="6" spans="1:108" ht="3.75" customHeight="1" x14ac:dyDescent="0.25"/>
    <row r="7" spans="1:108" s="29" customFormat="1" x14ac:dyDescent="0.2">
      <c r="A7" s="239" t="s">
        <v>67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1"/>
      <c r="AT7" s="245" t="s">
        <v>29</v>
      </c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7"/>
      <c r="BR7" s="239" t="s">
        <v>30</v>
      </c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1"/>
      <c r="CE7" s="239" t="s">
        <v>31</v>
      </c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1"/>
      <c r="CR7" s="239" t="s">
        <v>32</v>
      </c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1"/>
    </row>
    <row r="8" spans="1:108" s="29" customFormat="1" ht="45.75" customHeight="1" x14ac:dyDescent="0.2">
      <c r="A8" s="242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4"/>
      <c r="AT8" s="245" t="s">
        <v>33</v>
      </c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7"/>
      <c r="BF8" s="245" t="s">
        <v>34</v>
      </c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7"/>
      <c r="BR8" s="242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4"/>
      <c r="CE8" s="242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4"/>
      <c r="CR8" s="242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4"/>
    </row>
    <row r="9" spans="1:108" s="30" customFormat="1" x14ac:dyDescent="0.2">
      <c r="A9" s="234">
        <v>1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6"/>
      <c r="AT9" s="234">
        <v>2</v>
      </c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6"/>
      <c r="BF9" s="234">
        <v>3</v>
      </c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6"/>
      <c r="BR9" s="234">
        <v>4</v>
      </c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6"/>
      <c r="CE9" s="234">
        <v>5</v>
      </c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6"/>
      <c r="CR9" s="234">
        <v>6</v>
      </c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6"/>
    </row>
    <row r="10" spans="1:108" ht="73.5" customHeight="1" x14ac:dyDescent="0.25">
      <c r="A10" s="31"/>
      <c r="B10" s="248" t="s">
        <v>94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9"/>
      <c r="AT10" s="250">
        <f>BF10</f>
        <v>1</v>
      </c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2"/>
      <c r="BF10" s="250">
        <f>'Форма 6.4'!CG40</f>
        <v>1</v>
      </c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2"/>
      <c r="BR10" s="250">
        <v>100</v>
      </c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2"/>
      <c r="CE10" s="250" t="s">
        <v>39</v>
      </c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2"/>
      <c r="CR10" s="250">
        <v>2</v>
      </c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2"/>
    </row>
    <row r="11" spans="1:108" x14ac:dyDescent="0.25">
      <c r="A11" s="31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9"/>
      <c r="AT11" s="250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2"/>
      <c r="BF11" s="250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2"/>
      <c r="BR11" s="250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2"/>
      <c r="CE11" s="250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2"/>
      <c r="CR11" s="250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2"/>
    </row>
    <row r="12" spans="1:108" ht="29.25" customHeight="1" x14ac:dyDescent="0.25">
      <c r="A12" s="31"/>
      <c r="B12" s="248" t="s">
        <v>95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9"/>
      <c r="AT12" s="250" t="s">
        <v>36</v>
      </c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2"/>
      <c r="BF12" s="250" t="s">
        <v>36</v>
      </c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2"/>
      <c r="BR12" s="250" t="s">
        <v>36</v>
      </c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2"/>
      <c r="CE12" s="250" t="s">
        <v>36</v>
      </c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2"/>
      <c r="CR12" s="210">
        <f>AVERAGE(CR14:DD25)</f>
        <v>2</v>
      </c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2"/>
    </row>
    <row r="13" spans="1:108" ht="15" customHeight="1" x14ac:dyDescent="0.25">
      <c r="A13" s="31"/>
      <c r="B13" s="248" t="s">
        <v>49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9"/>
      <c r="AT13" s="250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2"/>
      <c r="BF13" s="250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2"/>
      <c r="BR13" s="250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2"/>
      <c r="CE13" s="250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2"/>
      <c r="CR13" s="250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2"/>
    </row>
    <row r="14" spans="1:108" s="33" customFormat="1" x14ac:dyDescent="0.25">
      <c r="A14" s="32"/>
      <c r="B14" s="253" t="s">
        <v>96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4"/>
      <c r="AT14" s="270">
        <f>BF14</f>
        <v>0</v>
      </c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2"/>
      <c r="BF14" s="270">
        <f>'Форма 6.4'!CG43</f>
        <v>0</v>
      </c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2"/>
      <c r="BR14" s="255">
        <v>100</v>
      </c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7"/>
      <c r="CE14" s="255" t="s">
        <v>59</v>
      </c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7"/>
      <c r="CR14" s="255">
        <v>2</v>
      </c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7"/>
    </row>
    <row r="15" spans="1:108" ht="72" customHeight="1" x14ac:dyDescent="0.25">
      <c r="A15" s="34"/>
      <c r="B15" s="260" t="s">
        <v>97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1"/>
      <c r="AT15" s="273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5"/>
      <c r="BF15" s="273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5"/>
      <c r="BR15" s="258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259"/>
      <c r="CE15" s="258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259"/>
      <c r="CR15" s="258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259"/>
    </row>
    <row r="16" spans="1:108" s="33" customFormat="1" x14ac:dyDescent="0.25">
      <c r="A16" s="32"/>
      <c r="B16" s="253" t="s">
        <v>98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4"/>
      <c r="AT16" s="270">
        <f>BF16</f>
        <v>0</v>
      </c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2"/>
      <c r="BF16" s="270">
        <f>'Форма 6.4'!CG44</f>
        <v>0</v>
      </c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2"/>
      <c r="BR16" s="255">
        <v>100</v>
      </c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7"/>
      <c r="CE16" s="255" t="s">
        <v>39</v>
      </c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7"/>
      <c r="CR16" s="255">
        <v>2</v>
      </c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7"/>
    </row>
    <row r="17" spans="1:108" ht="87" customHeight="1" x14ac:dyDescent="0.25">
      <c r="A17" s="34"/>
      <c r="B17" s="260" t="s">
        <v>99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1"/>
      <c r="AT17" s="273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5"/>
      <c r="BF17" s="273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5"/>
      <c r="BR17" s="258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259"/>
      <c r="CE17" s="258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259"/>
      <c r="CR17" s="258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259"/>
    </row>
    <row r="18" spans="1:108" s="33" customFormat="1" x14ac:dyDescent="0.25">
      <c r="A18" s="32"/>
      <c r="B18" s="253" t="s">
        <v>100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4"/>
      <c r="AT18" s="270">
        <f>BF18</f>
        <v>0</v>
      </c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2"/>
      <c r="BF18" s="270">
        <f>'Форма 6.4'!CG45</f>
        <v>0</v>
      </c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2"/>
      <c r="BR18" s="255">
        <v>100</v>
      </c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7"/>
      <c r="CE18" s="255" t="s">
        <v>59</v>
      </c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7"/>
      <c r="CR18" s="255">
        <v>2</v>
      </c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7"/>
    </row>
    <row r="19" spans="1:108" ht="115.5" customHeight="1" x14ac:dyDescent="0.25">
      <c r="A19" s="34"/>
      <c r="B19" s="260" t="s">
        <v>101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1"/>
      <c r="AT19" s="273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5"/>
      <c r="BF19" s="273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5"/>
      <c r="BR19" s="258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259"/>
      <c r="CE19" s="258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259"/>
      <c r="CR19" s="258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259"/>
    </row>
    <row r="20" spans="1:108" s="33" customFormat="1" x14ac:dyDescent="0.25">
      <c r="A20" s="32"/>
      <c r="B20" s="253" t="s">
        <v>102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4"/>
      <c r="AT20" s="270">
        <f>BF20</f>
        <v>0</v>
      </c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2"/>
      <c r="BF20" s="270">
        <f>'Форма 6.4'!CG46</f>
        <v>0</v>
      </c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2"/>
      <c r="BR20" s="255">
        <v>100</v>
      </c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7"/>
      <c r="CE20" s="255" t="s">
        <v>59</v>
      </c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7"/>
      <c r="CR20" s="255">
        <v>2</v>
      </c>
      <c r="CS20" s="256"/>
      <c r="CT20" s="256"/>
      <c r="CU20" s="256"/>
      <c r="CV20" s="256"/>
      <c r="CW20" s="256"/>
      <c r="CX20" s="256"/>
      <c r="CY20" s="256"/>
      <c r="CZ20" s="256"/>
      <c r="DA20" s="256"/>
      <c r="DB20" s="256"/>
      <c r="DC20" s="256"/>
      <c r="DD20" s="257"/>
    </row>
    <row r="21" spans="1:108" ht="116.25" customHeight="1" x14ac:dyDescent="0.25">
      <c r="A21" s="34"/>
      <c r="B21" s="260" t="s">
        <v>103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1"/>
      <c r="AT21" s="273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5"/>
      <c r="BF21" s="273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5"/>
      <c r="BR21" s="258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259"/>
      <c r="CE21" s="258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259"/>
      <c r="CR21" s="258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259"/>
    </row>
    <row r="22" spans="1:108" s="33" customFormat="1" x14ac:dyDescent="0.25">
      <c r="A22" s="32"/>
      <c r="B22" s="253" t="s">
        <v>104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4"/>
      <c r="AT22" s="270">
        <f>BF22</f>
        <v>0</v>
      </c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2"/>
      <c r="BF22" s="270">
        <f>'Форма 6.4'!CG47</f>
        <v>0</v>
      </c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2"/>
      <c r="BR22" s="255">
        <v>100</v>
      </c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7"/>
      <c r="CE22" s="255" t="s">
        <v>39</v>
      </c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7"/>
      <c r="CR22" s="255">
        <v>2</v>
      </c>
      <c r="CS22" s="256"/>
      <c r="CT22" s="256"/>
      <c r="CU22" s="256"/>
      <c r="CV22" s="256"/>
      <c r="CW22" s="256"/>
      <c r="CX22" s="256"/>
      <c r="CY22" s="256"/>
      <c r="CZ22" s="256"/>
      <c r="DA22" s="256"/>
      <c r="DB22" s="256"/>
      <c r="DC22" s="256"/>
      <c r="DD22" s="257"/>
    </row>
    <row r="23" spans="1:108" ht="72.75" customHeight="1" x14ac:dyDescent="0.25">
      <c r="A23" s="34"/>
      <c r="B23" s="260" t="s">
        <v>105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1"/>
      <c r="AT23" s="273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5"/>
      <c r="BF23" s="273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5"/>
      <c r="BR23" s="258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259"/>
      <c r="CE23" s="258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259"/>
      <c r="CR23" s="258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259"/>
    </row>
    <row r="24" spans="1:108" s="33" customFormat="1" x14ac:dyDescent="0.25">
      <c r="A24" s="32"/>
      <c r="B24" s="253" t="s">
        <v>106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4"/>
      <c r="AT24" s="228">
        <v>2</v>
      </c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30"/>
      <c r="BF24" s="228">
        <f>'Форма 6.4'!CG48</f>
        <v>2.0604499999999994</v>
      </c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30"/>
      <c r="BR24" s="228">
        <v>100</v>
      </c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30"/>
      <c r="CE24" s="255" t="s">
        <v>39</v>
      </c>
      <c r="CF24" s="256"/>
      <c r="CG24" s="256"/>
      <c r="CH24" s="256"/>
      <c r="CI24" s="256"/>
      <c r="CJ24" s="256"/>
      <c r="CK24" s="256"/>
      <c r="CL24" s="256"/>
      <c r="CM24" s="256"/>
      <c r="CN24" s="256"/>
      <c r="CO24" s="256"/>
      <c r="CP24" s="256"/>
      <c r="CQ24" s="257"/>
      <c r="CR24" s="255">
        <v>2</v>
      </c>
      <c r="CS24" s="256"/>
      <c r="CT24" s="256"/>
      <c r="CU24" s="256"/>
      <c r="CV24" s="256"/>
      <c r="CW24" s="256"/>
      <c r="CX24" s="256"/>
      <c r="CY24" s="256"/>
      <c r="CZ24" s="256"/>
      <c r="DA24" s="256"/>
      <c r="DB24" s="256"/>
      <c r="DC24" s="256"/>
      <c r="DD24" s="257"/>
    </row>
    <row r="25" spans="1:108" ht="43.5" customHeight="1" x14ac:dyDescent="0.25">
      <c r="A25" s="34"/>
      <c r="B25" s="260" t="s">
        <v>107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1"/>
      <c r="AT25" s="231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3"/>
      <c r="BF25" s="231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3"/>
      <c r="BR25" s="231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3"/>
      <c r="CE25" s="258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259"/>
      <c r="CR25" s="258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259"/>
    </row>
    <row r="26" spans="1:108" ht="15" customHeight="1" x14ac:dyDescent="0.25">
      <c r="A26" s="31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9"/>
      <c r="AT26" s="250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2"/>
      <c r="BF26" s="250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2"/>
      <c r="BR26" s="250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2"/>
      <c r="CE26" s="250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2"/>
      <c r="CR26" s="250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2"/>
    </row>
    <row r="27" spans="1:108" ht="29.25" customHeight="1" x14ac:dyDescent="0.25">
      <c r="A27" s="31"/>
      <c r="B27" s="248" t="s">
        <v>108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9"/>
      <c r="AT27" s="250" t="s">
        <v>36</v>
      </c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2"/>
      <c r="BF27" s="250" t="s">
        <v>36</v>
      </c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2"/>
      <c r="BR27" s="250" t="s">
        <v>36</v>
      </c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2"/>
      <c r="CE27" s="250" t="s">
        <v>36</v>
      </c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2"/>
      <c r="CR27" s="250">
        <f>AVERAGE(CR29:DD32)</f>
        <v>2.5</v>
      </c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2"/>
    </row>
    <row r="28" spans="1:108" ht="15" customHeight="1" x14ac:dyDescent="0.25">
      <c r="A28" s="31"/>
      <c r="B28" s="248" t="s">
        <v>49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9"/>
      <c r="AT28" s="250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2"/>
      <c r="BF28" s="250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2"/>
      <c r="BR28" s="250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2"/>
      <c r="CE28" s="250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2"/>
      <c r="CR28" s="250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2"/>
    </row>
    <row r="29" spans="1:108" s="33" customFormat="1" x14ac:dyDescent="0.25">
      <c r="A29" s="32"/>
      <c r="B29" s="253" t="s">
        <v>109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4"/>
      <c r="AT29" s="228">
        <v>17</v>
      </c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30"/>
      <c r="BF29" s="228">
        <f>'Форма 6.4'!CG49</f>
        <v>13.58315</v>
      </c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30"/>
      <c r="BR29" s="228">
        <f>(AT29/BF29)*100</f>
        <v>125.15506344257408</v>
      </c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30"/>
      <c r="CE29" s="255" t="s">
        <v>59</v>
      </c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7"/>
      <c r="CR29" s="255">
        <v>3</v>
      </c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7"/>
    </row>
    <row r="30" spans="1:108" ht="29.25" customHeight="1" x14ac:dyDescent="0.25">
      <c r="A30" s="34"/>
      <c r="B30" s="260" t="s">
        <v>110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1"/>
      <c r="AT30" s="231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3"/>
      <c r="BF30" s="231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3"/>
      <c r="BR30" s="231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3"/>
      <c r="CE30" s="258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259"/>
      <c r="CR30" s="258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259"/>
    </row>
    <row r="31" spans="1:108" s="33" customFormat="1" x14ac:dyDescent="0.25">
      <c r="A31" s="32"/>
      <c r="B31" s="278" t="s">
        <v>111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9"/>
      <c r="AT31" s="255" t="s">
        <v>36</v>
      </c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7"/>
      <c r="BF31" s="255" t="s">
        <v>36</v>
      </c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7"/>
      <c r="BR31" s="255" t="s">
        <v>36</v>
      </c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7"/>
      <c r="CE31" s="255" t="s">
        <v>39</v>
      </c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7"/>
      <c r="CR31" s="255">
        <v>2</v>
      </c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7"/>
    </row>
    <row r="32" spans="1:108" ht="57" customHeight="1" x14ac:dyDescent="0.25">
      <c r="A32" s="34"/>
      <c r="B32" s="260" t="s">
        <v>112</v>
      </c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1"/>
      <c r="AT32" s="258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259"/>
      <c r="BF32" s="258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259"/>
      <c r="BR32" s="258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259"/>
      <c r="CE32" s="258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259"/>
      <c r="CR32" s="258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259"/>
    </row>
    <row r="33" spans="1:108" ht="29.25" customHeight="1" x14ac:dyDescent="0.25">
      <c r="A33" s="31"/>
      <c r="B33" s="248" t="s">
        <v>113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9"/>
      <c r="AT33" s="210">
        <f>BF33</f>
        <v>0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2"/>
      <c r="BF33" s="210">
        <f>'Форма 6.4'!CG50</f>
        <v>0</v>
      </c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2"/>
      <c r="BR33" s="250">
        <v>100</v>
      </c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2"/>
      <c r="CE33" s="250" t="s">
        <v>36</v>
      </c>
      <c r="CF33" s="251"/>
      <c r="CG33" s="251"/>
      <c r="CH33" s="251"/>
      <c r="CI33" s="251"/>
      <c r="CJ33" s="251"/>
      <c r="CK33" s="251"/>
      <c r="CL33" s="251"/>
      <c r="CM33" s="251"/>
      <c r="CN33" s="251"/>
      <c r="CO33" s="251"/>
      <c r="CP33" s="251"/>
      <c r="CQ33" s="252"/>
      <c r="CR33" s="250" t="s">
        <v>36</v>
      </c>
      <c r="CS33" s="251"/>
      <c r="CT33" s="251"/>
      <c r="CU33" s="251"/>
      <c r="CV33" s="251"/>
      <c r="CW33" s="251"/>
      <c r="CX33" s="251"/>
      <c r="CY33" s="251"/>
      <c r="CZ33" s="251"/>
      <c r="DA33" s="251"/>
      <c r="DB33" s="251"/>
      <c r="DC33" s="251"/>
      <c r="DD33" s="252"/>
    </row>
    <row r="34" spans="1:108" ht="29.25" customHeight="1" x14ac:dyDescent="0.25">
      <c r="A34" s="31"/>
      <c r="B34" s="248" t="s">
        <v>114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9"/>
      <c r="AT34" s="210">
        <f>BF34</f>
        <v>0</v>
      </c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2"/>
      <c r="BF34" s="210">
        <f>'Форма 6.4'!CG51</f>
        <v>0</v>
      </c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2"/>
      <c r="BR34" s="250">
        <v>100</v>
      </c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2"/>
      <c r="CE34" s="250" t="s">
        <v>36</v>
      </c>
      <c r="CF34" s="251"/>
      <c r="CG34" s="251"/>
      <c r="CH34" s="251"/>
      <c r="CI34" s="251"/>
      <c r="CJ34" s="251"/>
      <c r="CK34" s="251"/>
      <c r="CL34" s="251"/>
      <c r="CM34" s="251"/>
      <c r="CN34" s="251"/>
      <c r="CO34" s="251"/>
      <c r="CP34" s="251"/>
      <c r="CQ34" s="252"/>
      <c r="CR34" s="250" t="s">
        <v>36</v>
      </c>
      <c r="CS34" s="251"/>
      <c r="CT34" s="251"/>
      <c r="CU34" s="251"/>
      <c r="CV34" s="251"/>
      <c r="CW34" s="251"/>
      <c r="CX34" s="251"/>
      <c r="CY34" s="251"/>
      <c r="CZ34" s="251"/>
      <c r="DA34" s="251"/>
      <c r="DB34" s="251"/>
      <c r="DC34" s="251"/>
      <c r="DD34" s="252"/>
    </row>
    <row r="35" spans="1:108" ht="29.25" customHeight="1" x14ac:dyDescent="0.25">
      <c r="A35" s="31"/>
      <c r="B35" s="248" t="s">
        <v>115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9"/>
      <c r="AT35" s="210" t="s">
        <v>36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2"/>
      <c r="BF35" s="210" t="str">
        <f>AT35</f>
        <v>-</v>
      </c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2"/>
      <c r="BR35" s="250" t="s">
        <v>36</v>
      </c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2"/>
      <c r="CE35" s="250" t="s">
        <v>36</v>
      </c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2"/>
      <c r="CR35" s="250" t="s">
        <v>36</v>
      </c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2"/>
    </row>
    <row r="36" spans="1:108" ht="14.25" customHeight="1" x14ac:dyDescent="0.25">
      <c r="A36" s="31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9"/>
      <c r="AT36" s="250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2"/>
      <c r="BF36" s="250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2"/>
      <c r="BR36" s="250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2"/>
      <c r="CE36" s="250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2"/>
      <c r="CR36" s="250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2"/>
    </row>
    <row r="37" spans="1:108" ht="43.5" customHeight="1" x14ac:dyDescent="0.25">
      <c r="A37" s="31"/>
      <c r="B37" s="248" t="s">
        <v>116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9"/>
      <c r="AT37" s="250" t="s">
        <v>36</v>
      </c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2"/>
      <c r="BF37" s="250" t="s">
        <v>36</v>
      </c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2"/>
      <c r="BR37" s="250" t="s">
        <v>36</v>
      </c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2"/>
      <c r="CE37" s="250" t="s">
        <v>59</v>
      </c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2"/>
      <c r="CR37" s="250">
        <f>AVERAGE(CR38)</f>
        <v>2</v>
      </c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2"/>
    </row>
    <row r="38" spans="1:108" ht="72.75" customHeight="1" x14ac:dyDescent="0.25">
      <c r="A38" s="31"/>
      <c r="B38" s="248" t="s">
        <v>117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9"/>
      <c r="AT38" s="210">
        <f>BF38</f>
        <v>0</v>
      </c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2"/>
      <c r="BF38" s="210">
        <f>'Форма 6.4'!CG53</f>
        <v>0</v>
      </c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2"/>
      <c r="BR38" s="250">
        <v>100</v>
      </c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2"/>
      <c r="CE38" s="250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2"/>
      <c r="CR38" s="250">
        <v>2</v>
      </c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2"/>
    </row>
    <row r="39" spans="1:108" x14ac:dyDescent="0.25">
      <c r="A39" s="31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9"/>
      <c r="AT39" s="250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2"/>
      <c r="BF39" s="250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2"/>
      <c r="BR39" s="250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2"/>
      <c r="CE39" s="250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2"/>
      <c r="CR39" s="250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2"/>
    </row>
    <row r="40" spans="1:108" ht="86.25" customHeight="1" x14ac:dyDescent="0.25">
      <c r="A40" s="31"/>
      <c r="B40" s="248" t="s">
        <v>118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9"/>
      <c r="AT40" s="250" t="s">
        <v>36</v>
      </c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2"/>
      <c r="BF40" s="250" t="s">
        <v>36</v>
      </c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2"/>
      <c r="BR40" s="250" t="s">
        <v>36</v>
      </c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2"/>
      <c r="CE40" s="250" t="s">
        <v>36</v>
      </c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2"/>
      <c r="CR40" s="250">
        <f>AVERAGE(CR42:DD45)</f>
        <v>2</v>
      </c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2"/>
    </row>
    <row r="41" spans="1:108" ht="15" customHeight="1" x14ac:dyDescent="0.25">
      <c r="A41" s="31"/>
      <c r="B41" s="248" t="s">
        <v>49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9"/>
      <c r="AT41" s="250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2"/>
      <c r="BF41" s="250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2"/>
      <c r="BR41" s="250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2"/>
      <c r="CE41" s="250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2"/>
      <c r="CR41" s="250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2"/>
    </row>
    <row r="42" spans="1:108" s="33" customFormat="1" x14ac:dyDescent="0.25">
      <c r="A42" s="32"/>
      <c r="B42" s="253" t="s">
        <v>119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4"/>
      <c r="AT42" s="255">
        <f>BF42</f>
        <v>0</v>
      </c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7"/>
      <c r="BF42" s="255">
        <f>'Форма 6.4'!CG54</f>
        <v>0</v>
      </c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7"/>
      <c r="BR42" s="255">
        <v>100</v>
      </c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7"/>
      <c r="CE42" s="255" t="s">
        <v>59</v>
      </c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7"/>
      <c r="CR42" s="255">
        <v>2</v>
      </c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  <c r="DD42" s="257"/>
    </row>
    <row r="43" spans="1:108" ht="63" customHeight="1" x14ac:dyDescent="0.25">
      <c r="A43" s="34"/>
      <c r="B43" s="260" t="s">
        <v>120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1"/>
      <c r="AT43" s="258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259"/>
      <c r="BF43" s="258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259"/>
      <c r="BR43" s="258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259"/>
      <c r="CE43" s="258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259"/>
      <c r="CR43" s="258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259"/>
    </row>
    <row r="44" spans="1:108" s="33" customFormat="1" x14ac:dyDescent="0.25">
      <c r="A44" s="32"/>
      <c r="B44" s="278" t="s">
        <v>121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9"/>
      <c r="AT44" s="270">
        <f>BF44</f>
        <v>0</v>
      </c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2"/>
      <c r="BF44" s="270">
        <f>'Форма 6.4'!CG55</f>
        <v>0</v>
      </c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2"/>
      <c r="BR44" s="255">
        <v>100</v>
      </c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7"/>
      <c r="CE44" s="255" t="s">
        <v>39</v>
      </c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7"/>
      <c r="CR44" s="255">
        <v>2</v>
      </c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7"/>
    </row>
    <row r="45" spans="1:108" ht="129.75" customHeight="1" x14ac:dyDescent="0.25">
      <c r="A45" s="34"/>
      <c r="B45" s="260" t="s">
        <v>122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1"/>
      <c r="AT45" s="273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5"/>
      <c r="BF45" s="273"/>
      <c r="BG45" s="27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5"/>
      <c r="BR45" s="258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259"/>
      <c r="CE45" s="258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259"/>
      <c r="CR45" s="258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259"/>
    </row>
    <row r="46" spans="1:108" ht="14.25" customHeight="1" x14ac:dyDescent="0.25">
      <c r="A46" s="31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1"/>
      <c r="AT46" s="192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4"/>
      <c r="BF46" s="192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4"/>
      <c r="BR46" s="192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4"/>
      <c r="CE46" s="192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192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4"/>
    </row>
    <row r="47" spans="1:108" ht="29.25" customHeight="1" x14ac:dyDescent="0.25">
      <c r="A47" s="31"/>
      <c r="B47" s="190" t="s">
        <v>123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1"/>
      <c r="AT47" s="192" t="s">
        <v>36</v>
      </c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4"/>
      <c r="BF47" s="192" t="s">
        <v>36</v>
      </c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4"/>
      <c r="BR47" s="192" t="s">
        <v>36</v>
      </c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4"/>
      <c r="CE47" s="192" t="s">
        <v>36</v>
      </c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4"/>
      <c r="CR47" s="221">
        <f>AVERAGE(CR10,CR12,CR27,CR37,CR40)</f>
        <v>2.1</v>
      </c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7"/>
    </row>
    <row r="49" spans="1:108" x14ac:dyDescent="0.25">
      <c r="F49" s="188" t="str">
        <f>'Форма 1.1'!L30</f>
        <v>Директор</v>
      </c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U49" s="188" t="str">
        <f>'Форма 1.1'!BX30</f>
        <v>А.В. Меньшаков</v>
      </c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</row>
    <row r="50" spans="1:108" x14ac:dyDescent="0.25">
      <c r="F50" s="189" t="s">
        <v>16</v>
      </c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35"/>
      <c r="AU50" s="189" t="s">
        <v>17</v>
      </c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35"/>
      <c r="CE50" s="189" t="s">
        <v>18</v>
      </c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</row>
    <row r="52" spans="1:108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108" s="25" customFormat="1" ht="25.5" customHeight="1" x14ac:dyDescent="0.2">
      <c r="A53" s="280" t="s">
        <v>124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281"/>
      <c r="BN53" s="281"/>
      <c r="BO53" s="281"/>
      <c r="BP53" s="281"/>
      <c r="BQ53" s="281"/>
      <c r="BR53" s="281"/>
      <c r="BS53" s="281"/>
      <c r="BT53" s="281"/>
      <c r="BU53" s="281"/>
      <c r="BV53" s="281"/>
      <c r="BW53" s="281"/>
      <c r="BX53" s="281"/>
      <c r="BY53" s="281"/>
      <c r="BZ53" s="281"/>
      <c r="CA53" s="281"/>
      <c r="CB53" s="281"/>
      <c r="CC53" s="281"/>
      <c r="CD53" s="281"/>
      <c r="CE53" s="281"/>
      <c r="CF53" s="281"/>
      <c r="CG53" s="281"/>
      <c r="CH53" s="281"/>
      <c r="CI53" s="281"/>
      <c r="CJ53" s="281"/>
      <c r="CK53" s="281"/>
      <c r="CL53" s="281"/>
      <c r="CM53" s="281"/>
      <c r="CN53" s="281"/>
      <c r="CO53" s="281"/>
      <c r="CP53" s="281"/>
      <c r="CQ53" s="281"/>
      <c r="CR53" s="281"/>
      <c r="CS53" s="281"/>
      <c r="CT53" s="281"/>
      <c r="CU53" s="281"/>
      <c r="CV53" s="281"/>
      <c r="CW53" s="281"/>
      <c r="CX53" s="281"/>
      <c r="CY53" s="281"/>
      <c r="CZ53" s="281"/>
      <c r="DA53" s="281"/>
      <c r="DB53" s="281"/>
      <c r="DC53" s="281"/>
      <c r="DD53" s="281"/>
    </row>
    <row r="54" spans="1:108" s="25" customFormat="1" ht="3" customHeight="1" x14ac:dyDescent="0.2"/>
  </sheetData>
  <mergeCells count="201">
    <mergeCell ref="A53:DD53"/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4:AS44"/>
    <mergeCell ref="AT44:BE45"/>
    <mergeCell ref="BF44:BQ45"/>
    <mergeCell ref="BR44:CD45"/>
    <mergeCell ref="CE44:CQ45"/>
    <mergeCell ref="CR44:DD45"/>
    <mergeCell ref="B45:AS45"/>
    <mergeCell ref="B42:AS42"/>
    <mergeCell ref="AT42:BE43"/>
    <mergeCell ref="BF42:BQ43"/>
    <mergeCell ref="BR42:CD43"/>
    <mergeCell ref="CE42:CQ43"/>
    <mergeCell ref="CR42:DD43"/>
    <mergeCell ref="B43:AS43"/>
    <mergeCell ref="B41:AS41"/>
    <mergeCell ref="AT41:BE41"/>
    <mergeCell ref="BF41:BQ41"/>
    <mergeCell ref="BR41:CD41"/>
    <mergeCell ref="CE41:CQ41"/>
    <mergeCell ref="CR41:DD41"/>
    <mergeCell ref="B40:AS40"/>
    <mergeCell ref="AT40:BE40"/>
    <mergeCell ref="BF40:BQ40"/>
    <mergeCell ref="BR40:CD40"/>
    <mergeCell ref="CE40:CQ40"/>
    <mergeCell ref="CR40:DD40"/>
    <mergeCell ref="B39:AS39"/>
    <mergeCell ref="AT39:BE39"/>
    <mergeCell ref="BF39:BQ39"/>
    <mergeCell ref="BR39:CD39"/>
    <mergeCell ref="CE39:CQ39"/>
    <mergeCell ref="CR39:DD39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1:AS31"/>
    <mergeCell ref="AT31:BE32"/>
    <mergeCell ref="BF31:BQ32"/>
    <mergeCell ref="BR31:CD32"/>
    <mergeCell ref="CE31:CQ32"/>
    <mergeCell ref="CR31:DD32"/>
    <mergeCell ref="B32:AS32"/>
    <mergeCell ref="B29:AS29"/>
    <mergeCell ref="AT29:BE30"/>
    <mergeCell ref="BF29:BQ30"/>
    <mergeCell ref="BR29:CD30"/>
    <mergeCell ref="CE29:CQ30"/>
    <mergeCell ref="CR29:DD30"/>
    <mergeCell ref="B30:AS30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6:AS26"/>
    <mergeCell ref="AT26:BE26"/>
    <mergeCell ref="BF26:BQ26"/>
    <mergeCell ref="BR26:CD26"/>
    <mergeCell ref="CE26:CQ26"/>
    <mergeCell ref="CR26:DD26"/>
    <mergeCell ref="B24:AS24"/>
    <mergeCell ref="AT24:BE25"/>
    <mergeCell ref="BF24:BQ25"/>
    <mergeCell ref="BR24:CD25"/>
    <mergeCell ref="CE24:CQ25"/>
    <mergeCell ref="CR24:DD25"/>
    <mergeCell ref="B25:AS25"/>
    <mergeCell ref="B22:AS22"/>
    <mergeCell ref="AT22:BE23"/>
    <mergeCell ref="BF22:BQ23"/>
    <mergeCell ref="BR22:CD23"/>
    <mergeCell ref="CE22:CQ23"/>
    <mergeCell ref="CR22:DD23"/>
    <mergeCell ref="B23:AS23"/>
    <mergeCell ref="B20:AS20"/>
    <mergeCell ref="AT20:BE21"/>
    <mergeCell ref="BF20:BQ21"/>
    <mergeCell ref="BR20:CD21"/>
    <mergeCell ref="CE20:CQ21"/>
    <mergeCell ref="CR20:DD21"/>
    <mergeCell ref="B21:AS21"/>
    <mergeCell ref="B18:AS18"/>
    <mergeCell ref="AT18:BE19"/>
    <mergeCell ref="BF18:BQ19"/>
    <mergeCell ref="BR18:CD19"/>
    <mergeCell ref="CE18:CQ19"/>
    <mergeCell ref="CR18:DD19"/>
    <mergeCell ref="B19:AS19"/>
    <mergeCell ref="B16:AS16"/>
    <mergeCell ref="AT16:BE17"/>
    <mergeCell ref="BF16:BQ17"/>
    <mergeCell ref="BR16:CD17"/>
    <mergeCell ref="CE16:CQ17"/>
    <mergeCell ref="CR16:DD17"/>
    <mergeCell ref="B17:AS17"/>
    <mergeCell ref="B14:AS14"/>
    <mergeCell ref="AT14:BE15"/>
    <mergeCell ref="BF14:BQ15"/>
    <mergeCell ref="BR14:CD15"/>
    <mergeCell ref="CE14:CQ15"/>
    <mergeCell ref="CR14:DD15"/>
    <mergeCell ref="B15:AS15"/>
    <mergeCell ref="B13:AS13"/>
    <mergeCell ref="AT13:BE13"/>
    <mergeCell ref="BF13:BQ13"/>
    <mergeCell ref="BR13:CD13"/>
    <mergeCell ref="CE13:CQ13"/>
    <mergeCell ref="CR13:DD13"/>
    <mergeCell ref="B12:AS12"/>
    <mergeCell ref="AT12:BE12"/>
    <mergeCell ref="BF12:BQ12"/>
    <mergeCell ref="BR12:CD12"/>
    <mergeCell ref="CE12:CQ12"/>
    <mergeCell ref="CR12:DD12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07" man="1"/>
    <brk id="43" max="10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62"/>
  <sheetViews>
    <sheetView view="pageBreakPreview" topLeftCell="A43" zoomScaleNormal="100" workbookViewId="0">
      <selection activeCell="B56" sqref="B56:AV56"/>
    </sheetView>
  </sheetViews>
  <sheetFormatPr defaultColWidth="0.85546875" defaultRowHeight="15" outlineLevelCol="1" x14ac:dyDescent="0.25"/>
  <cols>
    <col min="1" max="47" width="0.85546875" style="9"/>
    <col min="48" max="48" width="17.140625" style="9" customWidth="1"/>
    <col min="49" max="72" width="0.85546875" style="9" hidden="1" customWidth="1"/>
    <col min="73" max="83" width="0" style="9" hidden="1" customWidth="1"/>
    <col min="84" max="84" width="3.7109375" style="9" hidden="1" customWidth="1"/>
    <col min="85" max="85" width="1.85546875" style="9" customWidth="1"/>
    <col min="86" max="94" width="0.85546875" style="9" customWidth="1"/>
    <col min="95" max="95" width="3.85546875" style="9" customWidth="1"/>
    <col min="96" max="96" width="0.85546875" style="9" customWidth="1" outlineLevel="1"/>
    <col min="97" max="107" width="0.85546875" style="9" hidden="1" customWidth="1" outlineLevel="1"/>
    <col min="108" max="108" width="4.28515625" style="9" hidden="1" customWidth="1" outlineLevel="1"/>
    <col min="109" max="109" width="0.85546875" style="9" collapsed="1"/>
    <col min="110" max="16384" width="0.85546875" style="9"/>
  </cols>
  <sheetData>
    <row r="1" spans="1:108" x14ac:dyDescent="0.25">
      <c r="DD1" s="24" t="s">
        <v>11</v>
      </c>
    </row>
    <row r="2" spans="1:108" ht="12" customHeight="1" x14ac:dyDescent="0.25"/>
    <row r="3" spans="1:108" ht="29.25" customHeight="1" x14ac:dyDescent="0.25">
      <c r="A3" s="238" t="s">
        <v>185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</row>
    <row r="4" spans="1:108" ht="52.5" customHeight="1" x14ac:dyDescent="0.25">
      <c r="A4" s="287" t="s">
        <v>186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</row>
    <row r="5" spans="1:108" ht="28.5" customHeight="1" x14ac:dyDescent="0.25">
      <c r="A5" s="238" t="s">
        <v>187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</row>
    <row r="6" spans="1:108" s="27" customFormat="1" ht="16.5" customHeight="1" x14ac:dyDescent="0.25">
      <c r="K6" s="186" t="str">
        <f>'Форма 1.2'!AA4</f>
        <v>ООО "Эффект ТК"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37"/>
    </row>
    <row r="7" spans="1:108" s="28" customFormat="1" ht="13.5" customHeight="1" x14ac:dyDescent="0.2">
      <c r="K7" s="187" t="s">
        <v>28</v>
      </c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38"/>
    </row>
    <row r="8" spans="1:108" ht="3.75" customHeight="1" x14ac:dyDescent="0.25"/>
    <row r="9" spans="1:108" s="39" customFormat="1" ht="26.25" customHeight="1" x14ac:dyDescent="0.2">
      <c r="A9" s="289" t="s">
        <v>179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1"/>
      <c r="AW9" s="289" t="s">
        <v>204</v>
      </c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1"/>
    </row>
    <row r="10" spans="1:108" s="39" customFormat="1" ht="20.25" customHeight="1" x14ac:dyDescent="0.2">
      <c r="A10" s="40"/>
      <c r="B10" s="301" t="s">
        <v>125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2"/>
      <c r="AW10" s="41"/>
      <c r="AX10" s="42"/>
      <c r="AY10" s="288" t="s">
        <v>178</v>
      </c>
      <c r="AZ10" s="288"/>
      <c r="BA10" s="288"/>
      <c r="BB10" s="288"/>
      <c r="BC10" s="288"/>
      <c r="BD10" s="288"/>
      <c r="BE10" s="288"/>
      <c r="BF10" s="288"/>
      <c r="BG10" s="42"/>
      <c r="BH10" s="43"/>
      <c r="BI10" s="41"/>
      <c r="BJ10" s="42"/>
      <c r="BK10" s="288" t="s">
        <v>176</v>
      </c>
      <c r="BL10" s="288"/>
      <c r="BM10" s="288"/>
      <c r="BN10" s="288"/>
      <c r="BO10" s="288"/>
      <c r="BP10" s="288"/>
      <c r="BQ10" s="288"/>
      <c r="BR10" s="288"/>
      <c r="BS10" s="42"/>
      <c r="BT10" s="43"/>
      <c r="BU10" s="41"/>
      <c r="BV10" s="42"/>
      <c r="BW10" s="288" t="s">
        <v>275</v>
      </c>
      <c r="BX10" s="288"/>
      <c r="BY10" s="288"/>
      <c r="BZ10" s="288"/>
      <c r="CA10" s="288"/>
      <c r="CB10" s="288"/>
      <c r="CC10" s="288"/>
      <c r="CD10" s="288"/>
      <c r="CE10" s="42"/>
      <c r="CF10" s="43"/>
      <c r="CG10" s="41"/>
      <c r="CH10" s="42"/>
      <c r="CI10" s="288" t="s">
        <v>177</v>
      </c>
      <c r="CJ10" s="288"/>
      <c r="CK10" s="288"/>
      <c r="CL10" s="288"/>
      <c r="CM10" s="288"/>
      <c r="CN10" s="288"/>
      <c r="CO10" s="288"/>
      <c r="CP10" s="288"/>
      <c r="CQ10" s="42"/>
      <c r="CR10" s="43"/>
      <c r="CS10" s="41"/>
      <c r="CT10" s="42"/>
      <c r="CU10" s="288"/>
      <c r="CV10" s="288"/>
      <c r="CW10" s="288"/>
      <c r="CX10" s="288"/>
      <c r="CY10" s="288"/>
      <c r="CZ10" s="288"/>
      <c r="DA10" s="288"/>
      <c r="DB10" s="288"/>
      <c r="DC10" s="42"/>
      <c r="DD10" s="43"/>
    </row>
    <row r="11" spans="1:108" s="39" customFormat="1" ht="20.25" customHeight="1" x14ac:dyDescent="0.2">
      <c r="A11" s="44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4"/>
      <c r="AW11" s="44"/>
      <c r="AX11" s="45"/>
      <c r="AY11" s="292" t="s">
        <v>26</v>
      </c>
      <c r="AZ11" s="292"/>
      <c r="BA11" s="292"/>
      <c r="BB11" s="292"/>
      <c r="BC11" s="292"/>
      <c r="BD11" s="292"/>
      <c r="BE11" s="292"/>
      <c r="BF11" s="292"/>
      <c r="BG11" s="45"/>
      <c r="BH11" s="46"/>
      <c r="BI11" s="44"/>
      <c r="BJ11" s="45"/>
      <c r="BK11" s="292" t="s">
        <v>26</v>
      </c>
      <c r="BL11" s="292"/>
      <c r="BM11" s="292"/>
      <c r="BN11" s="292"/>
      <c r="BO11" s="292"/>
      <c r="BP11" s="292"/>
      <c r="BQ11" s="292"/>
      <c r="BR11" s="292"/>
      <c r="BS11" s="45"/>
      <c r="BT11" s="46"/>
      <c r="BU11" s="44"/>
      <c r="BV11" s="45"/>
      <c r="BW11" s="292" t="s">
        <v>26</v>
      </c>
      <c r="BX11" s="292"/>
      <c r="BY11" s="292"/>
      <c r="BZ11" s="292"/>
      <c r="CA11" s="292"/>
      <c r="CB11" s="292"/>
      <c r="CC11" s="292"/>
      <c r="CD11" s="292"/>
      <c r="CE11" s="45"/>
      <c r="CF11" s="46"/>
      <c r="CG11" s="44"/>
      <c r="CH11" s="45"/>
      <c r="CI11" s="292" t="s">
        <v>26</v>
      </c>
      <c r="CJ11" s="292"/>
      <c r="CK11" s="292"/>
      <c r="CL11" s="292"/>
      <c r="CM11" s="292"/>
      <c r="CN11" s="292"/>
      <c r="CO11" s="292"/>
      <c r="CP11" s="292"/>
      <c r="CQ11" s="45"/>
      <c r="CR11" s="46"/>
      <c r="CS11" s="44"/>
      <c r="CT11" s="45"/>
      <c r="CU11" s="292" t="s">
        <v>26</v>
      </c>
      <c r="CV11" s="292"/>
      <c r="CW11" s="292"/>
      <c r="CX11" s="292"/>
      <c r="CY11" s="292"/>
      <c r="CZ11" s="292"/>
      <c r="DA11" s="292"/>
      <c r="DB11" s="292"/>
      <c r="DC11" s="45"/>
      <c r="DD11" s="46"/>
    </row>
    <row r="12" spans="1:108" s="48" customFormat="1" ht="19.5" customHeight="1" x14ac:dyDescent="0.25">
      <c r="A12" s="47"/>
      <c r="B12" s="282" t="s">
        <v>126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3"/>
      <c r="AW12" s="284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6"/>
      <c r="BI12" s="284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6"/>
      <c r="BU12" s="284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6"/>
      <c r="CG12" s="284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6"/>
      <c r="CS12" s="284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6"/>
    </row>
    <row r="13" spans="1:108" s="48" customFormat="1" ht="19.5" customHeight="1" x14ac:dyDescent="0.2">
      <c r="A13" s="47"/>
      <c r="B13" s="282" t="s">
        <v>127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3"/>
      <c r="AW13" s="293">
        <v>100</v>
      </c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5"/>
      <c r="BI13" s="293">
        <f>AW13</f>
        <v>100</v>
      </c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5"/>
      <c r="BU13" s="293">
        <f>BI13*(1+0.015)</f>
        <v>101.49999999999999</v>
      </c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5"/>
      <c r="CG13" s="293">
        <f>BU13*(1+0.015)</f>
        <v>103.02249999999998</v>
      </c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62"/>
      <c r="CS13" s="284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6"/>
    </row>
    <row r="14" spans="1:108" s="48" customFormat="1" ht="19.5" customHeight="1" x14ac:dyDescent="0.2">
      <c r="A14" s="49"/>
      <c r="B14" s="296" t="s">
        <v>128</v>
      </c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7"/>
      <c r="AW14" s="298">
        <f>'[1]Форма 6.1 12'!BF28</f>
        <v>0</v>
      </c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300"/>
      <c r="BI14" s="284">
        <f t="shared" ref="BI14:BI55" si="0">AW14</f>
        <v>0</v>
      </c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6"/>
      <c r="BU14" s="284">
        <f>BI14*(1+0.015)</f>
        <v>0</v>
      </c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6"/>
      <c r="CG14" s="284">
        <f t="shared" ref="CG14:CG20" si="1">BU14*(1+0.015)</f>
        <v>0</v>
      </c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62"/>
      <c r="CS14" s="298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300"/>
    </row>
    <row r="15" spans="1:108" s="48" customFormat="1" ht="19.5" customHeight="1" x14ac:dyDescent="0.2">
      <c r="A15" s="49"/>
      <c r="B15" s="296" t="s">
        <v>129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7"/>
      <c r="AW15" s="298">
        <f>'[1]Форма 6.1 12'!BF29</f>
        <v>0</v>
      </c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300"/>
      <c r="BI15" s="284">
        <f t="shared" si="0"/>
        <v>0</v>
      </c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6"/>
      <c r="BU15" s="284">
        <f>BI15*(1+0.015)</f>
        <v>0</v>
      </c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6"/>
      <c r="CG15" s="284">
        <f t="shared" si="1"/>
        <v>0</v>
      </c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62"/>
      <c r="CS15" s="298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300"/>
    </row>
    <row r="16" spans="1:108" s="48" customFormat="1" ht="19.5" customHeight="1" x14ac:dyDescent="0.2">
      <c r="A16" s="47"/>
      <c r="B16" s="282" t="s">
        <v>130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3"/>
      <c r="AW16" s="298">
        <v>2</v>
      </c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300"/>
      <c r="BI16" s="284">
        <f t="shared" si="0"/>
        <v>2</v>
      </c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6"/>
      <c r="BU16" s="305">
        <f>BI16*(1+0.015)</f>
        <v>2.0299999999999998</v>
      </c>
      <c r="BV16" s="306"/>
      <c r="BW16" s="306"/>
      <c r="BX16" s="306"/>
      <c r="BY16" s="306"/>
      <c r="BZ16" s="306"/>
      <c r="CA16" s="306"/>
      <c r="CB16" s="306"/>
      <c r="CC16" s="306"/>
      <c r="CD16" s="306"/>
      <c r="CE16" s="306"/>
      <c r="CF16" s="307"/>
      <c r="CG16" s="305">
        <f t="shared" si="1"/>
        <v>2.0604499999999994</v>
      </c>
      <c r="CH16" s="306"/>
      <c r="CI16" s="306"/>
      <c r="CJ16" s="306"/>
      <c r="CK16" s="306"/>
      <c r="CL16" s="306"/>
      <c r="CM16" s="306"/>
      <c r="CN16" s="306"/>
      <c r="CO16" s="306"/>
      <c r="CP16" s="306"/>
      <c r="CQ16" s="306"/>
      <c r="CR16" s="62"/>
      <c r="CS16" s="284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6"/>
    </row>
    <row r="17" spans="1:108" s="48" customFormat="1" ht="19.5" customHeight="1" x14ac:dyDescent="0.2">
      <c r="A17" s="47"/>
      <c r="B17" s="282" t="s">
        <v>131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3"/>
      <c r="AW17" s="298">
        <v>2</v>
      </c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300"/>
      <c r="BI17" s="284">
        <f t="shared" si="0"/>
        <v>2</v>
      </c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6"/>
      <c r="BU17" s="305">
        <f>BI17*(1+0.015)</f>
        <v>2.0299999999999998</v>
      </c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7"/>
      <c r="CG17" s="305">
        <f t="shared" si="1"/>
        <v>2.0604499999999994</v>
      </c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62"/>
      <c r="CS17" s="284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6"/>
    </row>
    <row r="18" spans="1:108" s="48" customFormat="1" ht="19.5" customHeight="1" x14ac:dyDescent="0.2">
      <c r="A18" s="47"/>
      <c r="B18" s="282" t="s">
        <v>132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3"/>
      <c r="AW18" s="284">
        <f>'[1]Форма 6.1 12'!BF35</f>
        <v>1</v>
      </c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6"/>
      <c r="BI18" s="284">
        <f t="shared" si="0"/>
        <v>1</v>
      </c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6"/>
      <c r="BU18" s="284">
        <f>BI18</f>
        <v>1</v>
      </c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6"/>
      <c r="CG18" s="284">
        <f>BU18</f>
        <v>1</v>
      </c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62"/>
      <c r="CS18" s="284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6"/>
    </row>
    <row r="19" spans="1:108" s="48" customFormat="1" ht="19.5" customHeight="1" x14ac:dyDescent="0.2">
      <c r="A19" s="49"/>
      <c r="B19" s="296" t="s">
        <v>133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7"/>
      <c r="AW19" s="284">
        <f>'[1]Форма 6.1 12'!BF37</f>
        <v>0</v>
      </c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6"/>
      <c r="BI19" s="284">
        <f t="shared" si="0"/>
        <v>0</v>
      </c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6"/>
      <c r="BU19" s="284">
        <f>BI19*(1+0.015)</f>
        <v>0</v>
      </c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6"/>
      <c r="CG19" s="284">
        <f t="shared" si="1"/>
        <v>0</v>
      </c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62"/>
      <c r="CS19" s="298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300"/>
    </row>
    <row r="20" spans="1:108" s="48" customFormat="1" ht="19.5" customHeight="1" x14ac:dyDescent="0.2">
      <c r="A20" s="49"/>
      <c r="B20" s="296" t="s">
        <v>134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7"/>
      <c r="AW20" s="284">
        <f>'[1]Форма 6.1 12'!BF39</f>
        <v>0</v>
      </c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6"/>
      <c r="BI20" s="284">
        <f t="shared" si="0"/>
        <v>0</v>
      </c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6"/>
      <c r="BU20" s="284">
        <f>BI20*(1+0.015)</f>
        <v>0</v>
      </c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6"/>
      <c r="CG20" s="284">
        <f t="shared" si="1"/>
        <v>0</v>
      </c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62"/>
      <c r="CS20" s="298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300"/>
    </row>
    <row r="21" spans="1:108" s="48" customFormat="1" ht="19.5" customHeight="1" x14ac:dyDescent="0.2">
      <c r="A21" s="47"/>
      <c r="B21" s="282" t="s">
        <v>135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3"/>
      <c r="AW21" s="284">
        <f>'[1]Форма 6.1 12'!BF42</f>
        <v>1</v>
      </c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6"/>
      <c r="BI21" s="284">
        <f t="shared" si="0"/>
        <v>1</v>
      </c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6"/>
      <c r="BU21" s="284">
        <f>BI21</f>
        <v>1</v>
      </c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6"/>
      <c r="CG21" s="284">
        <f>BU21</f>
        <v>1</v>
      </c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62"/>
      <c r="CS21" s="284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6"/>
    </row>
    <row r="22" spans="1:108" s="48" customFormat="1" ht="19.5" customHeight="1" x14ac:dyDescent="0.2">
      <c r="A22" s="47"/>
      <c r="B22" s="282" t="s">
        <v>136</v>
      </c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3"/>
      <c r="AW22" s="284">
        <f>'[1]Форма 6.1 12'!BF44</f>
        <v>1</v>
      </c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6"/>
      <c r="BI22" s="284">
        <f t="shared" si="0"/>
        <v>1</v>
      </c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6"/>
      <c r="BU22" s="284">
        <f>BI22</f>
        <v>1</v>
      </c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6"/>
      <c r="CG22" s="284">
        <f>BU22</f>
        <v>1</v>
      </c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62"/>
      <c r="CS22" s="284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6"/>
    </row>
    <row r="23" spans="1:108" s="48" customFormat="1" ht="19.5" customHeight="1" x14ac:dyDescent="0.2">
      <c r="A23" s="49"/>
      <c r="B23" s="296" t="s">
        <v>137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7"/>
      <c r="AW23" s="308">
        <f>'[1]Форма 6.1 12'!BF47</f>
        <v>0</v>
      </c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300"/>
      <c r="BI23" s="308">
        <f t="shared" si="0"/>
        <v>0</v>
      </c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300"/>
      <c r="BU23" s="308">
        <f>BI23*(1-0.015)</f>
        <v>0</v>
      </c>
      <c r="BV23" s="299"/>
      <c r="BW23" s="299"/>
      <c r="BX23" s="299"/>
      <c r="BY23" s="299"/>
      <c r="BZ23" s="299"/>
      <c r="CA23" s="299"/>
      <c r="CB23" s="299"/>
      <c r="CC23" s="299"/>
      <c r="CD23" s="299"/>
      <c r="CE23" s="299"/>
      <c r="CF23" s="300"/>
      <c r="CG23" s="308">
        <f>BU23*(1-0.015)</f>
        <v>0</v>
      </c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62"/>
      <c r="CS23" s="298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300"/>
    </row>
    <row r="24" spans="1:108" s="48" customFormat="1" ht="19.5" customHeight="1" x14ac:dyDescent="0.2">
      <c r="A24" s="47"/>
      <c r="B24" s="282" t="s">
        <v>138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3"/>
      <c r="AW24" s="293">
        <v>96.16</v>
      </c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5"/>
      <c r="BI24" s="293">
        <f t="shared" si="0"/>
        <v>96.16</v>
      </c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5"/>
      <c r="BU24" s="293">
        <f>BI24*(1-0.015)</f>
        <v>94.71759999999999</v>
      </c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5"/>
      <c r="CG24" s="293">
        <f>BU24*(1-0.015)</f>
        <v>93.296835999999985</v>
      </c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62"/>
      <c r="CS24" s="284"/>
      <c r="CT24" s="285"/>
      <c r="CU24" s="285"/>
      <c r="CV24" s="285"/>
      <c r="CW24" s="285"/>
      <c r="CX24" s="285"/>
      <c r="CY24" s="285"/>
      <c r="CZ24" s="285"/>
      <c r="DA24" s="285"/>
      <c r="DB24" s="285"/>
      <c r="DC24" s="285"/>
      <c r="DD24" s="286"/>
    </row>
    <row r="25" spans="1:108" s="48" customFormat="1" ht="19.5" customHeight="1" x14ac:dyDescent="0.2">
      <c r="A25" s="47"/>
      <c r="B25" s="282" t="s">
        <v>139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3"/>
      <c r="AW25" s="293">
        <f>'[1]Форма 6.1 12'!BF53</f>
        <v>0</v>
      </c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5"/>
      <c r="BI25" s="293">
        <f t="shared" si="0"/>
        <v>0</v>
      </c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5"/>
      <c r="BU25" s="293">
        <f>BI25*(1-0.015)</f>
        <v>0</v>
      </c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5"/>
      <c r="CG25" s="293">
        <f>BU25*(1-0.015)</f>
        <v>0</v>
      </c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62"/>
      <c r="CS25" s="284"/>
      <c r="CT25" s="285"/>
      <c r="CU25" s="285"/>
      <c r="CV25" s="285"/>
      <c r="CW25" s="285"/>
      <c r="CX25" s="285"/>
      <c r="CY25" s="285"/>
      <c r="CZ25" s="285"/>
      <c r="DA25" s="285"/>
      <c r="DB25" s="285"/>
      <c r="DC25" s="285"/>
      <c r="DD25" s="286"/>
    </row>
    <row r="26" spans="1:108" s="48" customFormat="1" ht="19.5" customHeight="1" x14ac:dyDescent="0.25">
      <c r="A26" s="47"/>
      <c r="B26" s="282" t="s">
        <v>140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3"/>
      <c r="AW26" s="284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6"/>
      <c r="BI26" s="284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6"/>
      <c r="BU26" s="284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6"/>
      <c r="CG26" s="284"/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6"/>
      <c r="CS26" s="284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/>
      <c r="DD26" s="286"/>
    </row>
    <row r="27" spans="1:108" s="48" customFormat="1" ht="19.5" customHeight="1" x14ac:dyDescent="0.2">
      <c r="A27" s="47"/>
      <c r="B27" s="282" t="s">
        <v>127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3"/>
      <c r="AW27" s="305">
        <v>75</v>
      </c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7"/>
      <c r="BI27" s="305">
        <f>AW27</f>
        <v>75</v>
      </c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7"/>
      <c r="BU27" s="305">
        <f>BI27*(1-0.015)</f>
        <v>73.875</v>
      </c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7"/>
      <c r="CG27" s="305">
        <f>BU27*(1-0.015)</f>
        <v>72.766874999999999</v>
      </c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62"/>
      <c r="CS27" s="284"/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86"/>
    </row>
    <row r="28" spans="1:108" s="48" customFormat="1" ht="19.5" customHeight="1" x14ac:dyDescent="0.2">
      <c r="A28" s="47"/>
      <c r="B28" s="282" t="s">
        <v>141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3"/>
      <c r="AW28" s="305">
        <f>'[1]Форма 2.2 10, 12г.'!BF14</f>
        <v>180</v>
      </c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7"/>
      <c r="BI28" s="305">
        <f t="shared" si="0"/>
        <v>180</v>
      </c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7"/>
      <c r="BU28" s="305">
        <f t="shared" ref="BU28:BU38" si="2">BI28*(1-0.015)</f>
        <v>177.3</v>
      </c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7"/>
      <c r="CG28" s="305">
        <f t="shared" ref="CG28:CG37" si="3">BU28*(1-0.015)</f>
        <v>174.6405</v>
      </c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62"/>
      <c r="CS28" s="284"/>
      <c r="CT28" s="285"/>
      <c r="CU28" s="285"/>
      <c r="CV28" s="285"/>
      <c r="CW28" s="285"/>
      <c r="CX28" s="285"/>
      <c r="CY28" s="285"/>
      <c r="CZ28" s="285"/>
      <c r="DA28" s="285"/>
      <c r="DB28" s="285"/>
      <c r="DC28" s="285"/>
      <c r="DD28" s="286"/>
    </row>
    <row r="29" spans="1:108" s="48" customFormat="1" ht="19.5" customHeight="1" x14ac:dyDescent="0.2">
      <c r="A29" s="47"/>
      <c r="B29" s="282" t="s">
        <v>132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3"/>
      <c r="AW29" s="284">
        <f>'[1]Форма 2.2 10, 12г.'!BF19</f>
        <v>0</v>
      </c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6"/>
      <c r="BI29" s="284">
        <f t="shared" si="0"/>
        <v>0</v>
      </c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6"/>
      <c r="BU29" s="284">
        <f t="shared" si="2"/>
        <v>0</v>
      </c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6"/>
      <c r="CG29" s="284">
        <f t="shared" si="3"/>
        <v>0</v>
      </c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62"/>
      <c r="CS29" s="284"/>
      <c r="CT29" s="285"/>
      <c r="CU29" s="285"/>
      <c r="CV29" s="285"/>
      <c r="CW29" s="285"/>
      <c r="CX29" s="285"/>
      <c r="CY29" s="285"/>
      <c r="CZ29" s="285"/>
      <c r="DA29" s="285"/>
      <c r="DB29" s="285"/>
      <c r="DC29" s="285"/>
      <c r="DD29" s="286"/>
    </row>
    <row r="30" spans="1:108" s="48" customFormat="1" ht="19.5" customHeight="1" x14ac:dyDescent="0.2">
      <c r="A30" s="47"/>
      <c r="B30" s="282" t="s">
        <v>142</v>
      </c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3"/>
      <c r="AW30" s="284">
        <f>'[1]Форма 2.2 10, 12г.'!BF23</f>
        <v>30</v>
      </c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6"/>
      <c r="BI30" s="284">
        <f t="shared" si="0"/>
        <v>30</v>
      </c>
      <c r="BJ30" s="285"/>
      <c r="BK30" s="285"/>
      <c r="BL30" s="285"/>
      <c r="BM30" s="285"/>
      <c r="BN30" s="285"/>
      <c r="BO30" s="285"/>
      <c r="BP30" s="285"/>
      <c r="BQ30" s="285"/>
      <c r="BR30" s="285"/>
      <c r="BS30" s="285"/>
      <c r="BT30" s="286"/>
      <c r="BU30" s="305">
        <f t="shared" si="2"/>
        <v>29.55</v>
      </c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7"/>
      <c r="CG30" s="305">
        <f t="shared" si="3"/>
        <v>29.106750000000002</v>
      </c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62"/>
      <c r="CS30" s="284"/>
      <c r="CT30" s="285"/>
      <c r="CU30" s="285"/>
      <c r="CV30" s="285"/>
      <c r="CW30" s="285"/>
      <c r="CX30" s="285"/>
      <c r="CY30" s="285"/>
      <c r="CZ30" s="285"/>
      <c r="DA30" s="285"/>
      <c r="DB30" s="285"/>
      <c r="DC30" s="285"/>
      <c r="DD30" s="286"/>
    </row>
    <row r="31" spans="1:108" s="48" customFormat="1" ht="19.5" customHeight="1" x14ac:dyDescent="0.2">
      <c r="A31" s="47"/>
      <c r="B31" s="282" t="s">
        <v>143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3"/>
      <c r="AW31" s="284">
        <f>'[1]Форма 2.2 10, 12г.'!BF24</f>
        <v>30</v>
      </c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6"/>
      <c r="BI31" s="284">
        <f t="shared" si="0"/>
        <v>30</v>
      </c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6"/>
      <c r="BU31" s="305">
        <f t="shared" si="2"/>
        <v>29.55</v>
      </c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7"/>
      <c r="CG31" s="305">
        <f t="shared" si="3"/>
        <v>29.106750000000002</v>
      </c>
      <c r="CH31" s="306"/>
      <c r="CI31" s="306"/>
      <c r="CJ31" s="306"/>
      <c r="CK31" s="306"/>
      <c r="CL31" s="306"/>
      <c r="CM31" s="306"/>
      <c r="CN31" s="306"/>
      <c r="CO31" s="306"/>
      <c r="CP31" s="306"/>
      <c r="CQ31" s="306"/>
      <c r="CR31" s="62"/>
      <c r="CS31" s="284"/>
      <c r="CT31" s="285"/>
      <c r="CU31" s="285"/>
      <c r="CV31" s="285"/>
      <c r="CW31" s="285"/>
      <c r="CX31" s="285"/>
      <c r="CY31" s="285"/>
      <c r="CZ31" s="285"/>
      <c r="DA31" s="285"/>
      <c r="DB31" s="285"/>
      <c r="DC31" s="285"/>
      <c r="DD31" s="286"/>
    </row>
    <row r="32" spans="1:108" s="48" customFormat="1" ht="19.5" customHeight="1" x14ac:dyDescent="0.2">
      <c r="A32" s="47"/>
      <c r="B32" s="282" t="s">
        <v>134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3"/>
      <c r="AW32" s="293">
        <f>'[1]Форма 2.2 10, 12г.'!BF25</f>
        <v>0</v>
      </c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6"/>
      <c r="BI32" s="293">
        <f t="shared" si="0"/>
        <v>0</v>
      </c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6"/>
      <c r="BU32" s="293">
        <f t="shared" si="2"/>
        <v>0</v>
      </c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6"/>
      <c r="CG32" s="293">
        <f t="shared" si="3"/>
        <v>0</v>
      </c>
      <c r="CH32" s="285"/>
      <c r="CI32" s="285"/>
      <c r="CJ32" s="285"/>
      <c r="CK32" s="285"/>
      <c r="CL32" s="285"/>
      <c r="CM32" s="285"/>
      <c r="CN32" s="285"/>
      <c r="CO32" s="285"/>
      <c r="CP32" s="285"/>
      <c r="CQ32" s="285"/>
      <c r="CR32" s="62"/>
      <c r="CS32" s="284"/>
      <c r="CT32" s="285"/>
      <c r="CU32" s="285"/>
      <c r="CV32" s="285"/>
      <c r="CW32" s="285"/>
      <c r="CX32" s="285"/>
      <c r="CY32" s="285"/>
      <c r="CZ32" s="285"/>
      <c r="DA32" s="285"/>
      <c r="DB32" s="285"/>
      <c r="DC32" s="285"/>
      <c r="DD32" s="286"/>
    </row>
    <row r="33" spans="1:108" s="48" customFormat="1" ht="19.5" customHeight="1" x14ac:dyDescent="0.2">
      <c r="A33" s="47"/>
      <c r="B33" s="282" t="s">
        <v>144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3"/>
      <c r="AW33" s="309">
        <f>'[1]Форма 2.2 10, 12г.'!BF29</f>
        <v>0.13140604467805519</v>
      </c>
      <c r="AX33" s="310"/>
      <c r="AY33" s="310"/>
      <c r="AZ33" s="310"/>
      <c r="BA33" s="310"/>
      <c r="BB33" s="310"/>
      <c r="BC33" s="310"/>
      <c r="BD33" s="310"/>
      <c r="BE33" s="310"/>
      <c r="BF33" s="310"/>
      <c r="BG33" s="310"/>
      <c r="BH33" s="311"/>
      <c r="BI33" s="309">
        <f t="shared" si="0"/>
        <v>0.13140604467805519</v>
      </c>
      <c r="BJ33" s="310"/>
      <c r="BK33" s="310"/>
      <c r="BL33" s="310"/>
      <c r="BM33" s="310"/>
      <c r="BN33" s="310"/>
      <c r="BO33" s="310"/>
      <c r="BP33" s="310"/>
      <c r="BQ33" s="310"/>
      <c r="BR33" s="310"/>
      <c r="BS33" s="310"/>
      <c r="BT33" s="311"/>
      <c r="BU33" s="309">
        <f t="shared" si="2"/>
        <v>0.12943495400788438</v>
      </c>
      <c r="BV33" s="310"/>
      <c r="BW33" s="310"/>
      <c r="BX33" s="310"/>
      <c r="BY33" s="310"/>
      <c r="BZ33" s="310"/>
      <c r="CA33" s="310"/>
      <c r="CB33" s="310"/>
      <c r="CC33" s="310"/>
      <c r="CD33" s="310"/>
      <c r="CE33" s="310"/>
      <c r="CF33" s="311"/>
      <c r="CG33" s="309">
        <f t="shared" si="3"/>
        <v>0.12749342969776611</v>
      </c>
      <c r="CH33" s="310"/>
      <c r="CI33" s="310"/>
      <c r="CJ33" s="310"/>
      <c r="CK33" s="310"/>
      <c r="CL33" s="310"/>
      <c r="CM33" s="310"/>
      <c r="CN33" s="310"/>
      <c r="CO33" s="310"/>
      <c r="CP33" s="310"/>
      <c r="CQ33" s="310"/>
      <c r="CR33" s="63"/>
      <c r="CS33" s="284"/>
      <c r="CT33" s="285"/>
      <c r="CU33" s="285"/>
      <c r="CV33" s="285"/>
      <c r="CW33" s="285"/>
      <c r="CX33" s="285"/>
      <c r="CY33" s="285"/>
      <c r="CZ33" s="285"/>
      <c r="DA33" s="285"/>
      <c r="DB33" s="285"/>
      <c r="DC33" s="285"/>
      <c r="DD33" s="286"/>
    </row>
    <row r="34" spans="1:108" s="48" customFormat="1" ht="19.5" customHeight="1" x14ac:dyDescent="0.2">
      <c r="A34" s="47"/>
      <c r="B34" s="282" t="s">
        <v>145</v>
      </c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3"/>
      <c r="AW34" s="309">
        <f>'[1]Форма 2.2 10, 12г.'!BF32</f>
        <v>0</v>
      </c>
      <c r="AX34" s="310"/>
      <c r="AY34" s="310"/>
      <c r="AZ34" s="310"/>
      <c r="BA34" s="310"/>
      <c r="BB34" s="310"/>
      <c r="BC34" s="310"/>
      <c r="BD34" s="310"/>
      <c r="BE34" s="310"/>
      <c r="BF34" s="310"/>
      <c r="BG34" s="310"/>
      <c r="BH34" s="311"/>
      <c r="BI34" s="309">
        <f t="shared" si="0"/>
        <v>0</v>
      </c>
      <c r="BJ34" s="310"/>
      <c r="BK34" s="310"/>
      <c r="BL34" s="310"/>
      <c r="BM34" s="310"/>
      <c r="BN34" s="310"/>
      <c r="BO34" s="310"/>
      <c r="BP34" s="310"/>
      <c r="BQ34" s="310"/>
      <c r="BR34" s="310"/>
      <c r="BS34" s="310"/>
      <c r="BT34" s="311"/>
      <c r="BU34" s="309">
        <f t="shared" si="2"/>
        <v>0</v>
      </c>
      <c r="BV34" s="310"/>
      <c r="BW34" s="310"/>
      <c r="BX34" s="310"/>
      <c r="BY34" s="310"/>
      <c r="BZ34" s="310"/>
      <c r="CA34" s="310"/>
      <c r="CB34" s="310"/>
      <c r="CC34" s="310"/>
      <c r="CD34" s="310"/>
      <c r="CE34" s="310"/>
      <c r="CF34" s="311"/>
      <c r="CG34" s="309">
        <f t="shared" si="3"/>
        <v>0</v>
      </c>
      <c r="CH34" s="310"/>
      <c r="CI34" s="310"/>
      <c r="CJ34" s="310"/>
      <c r="CK34" s="310"/>
      <c r="CL34" s="310"/>
      <c r="CM34" s="310"/>
      <c r="CN34" s="310"/>
      <c r="CO34" s="310"/>
      <c r="CP34" s="310"/>
      <c r="CQ34" s="310"/>
      <c r="CR34" s="62"/>
      <c r="CS34" s="284"/>
      <c r="CT34" s="285"/>
      <c r="CU34" s="285"/>
      <c r="CV34" s="285"/>
      <c r="CW34" s="285"/>
      <c r="CX34" s="285"/>
      <c r="CY34" s="285"/>
      <c r="CZ34" s="285"/>
      <c r="DA34" s="285"/>
      <c r="DB34" s="285"/>
      <c r="DC34" s="285"/>
      <c r="DD34" s="286"/>
    </row>
    <row r="35" spans="1:108" s="48" customFormat="1" ht="19.5" customHeight="1" x14ac:dyDescent="0.2">
      <c r="A35" s="47"/>
      <c r="B35" s="282" t="s">
        <v>137</v>
      </c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3"/>
      <c r="AW35" s="293">
        <f>'[1]Форма 2.2 10, 12г.'!BF35</f>
        <v>0</v>
      </c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6"/>
      <c r="BI35" s="293">
        <f t="shared" si="0"/>
        <v>0</v>
      </c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6"/>
      <c r="BU35" s="293">
        <f t="shared" si="2"/>
        <v>0</v>
      </c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6"/>
      <c r="CG35" s="293">
        <f t="shared" si="3"/>
        <v>0</v>
      </c>
      <c r="CH35" s="285"/>
      <c r="CI35" s="285"/>
      <c r="CJ35" s="285"/>
      <c r="CK35" s="285"/>
      <c r="CL35" s="285"/>
      <c r="CM35" s="285"/>
      <c r="CN35" s="285"/>
      <c r="CO35" s="285"/>
      <c r="CP35" s="285"/>
      <c r="CQ35" s="285"/>
      <c r="CR35" s="62"/>
      <c r="CS35" s="284"/>
      <c r="CT35" s="285"/>
      <c r="CU35" s="285"/>
      <c r="CV35" s="285"/>
      <c r="CW35" s="285"/>
      <c r="CX35" s="285"/>
      <c r="CY35" s="285"/>
      <c r="CZ35" s="285"/>
      <c r="DA35" s="285"/>
      <c r="DB35" s="285"/>
      <c r="DC35" s="285"/>
      <c r="DD35" s="286"/>
    </row>
    <row r="36" spans="1:108" s="48" customFormat="1" ht="19.5" customHeight="1" x14ac:dyDescent="0.2">
      <c r="A36" s="49"/>
      <c r="B36" s="296" t="s">
        <v>138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7"/>
      <c r="AW36" s="298">
        <f>'[1]Форма 2.2 10, 12г.'!BF39</f>
        <v>1</v>
      </c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300"/>
      <c r="BI36" s="284">
        <f t="shared" si="0"/>
        <v>1</v>
      </c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6"/>
      <c r="BU36" s="284">
        <f>BI36</f>
        <v>1</v>
      </c>
      <c r="BV36" s="285"/>
      <c r="BW36" s="285"/>
      <c r="BX36" s="285"/>
      <c r="BY36" s="285"/>
      <c r="BZ36" s="285"/>
      <c r="CA36" s="285"/>
      <c r="CB36" s="285"/>
      <c r="CC36" s="285"/>
      <c r="CD36" s="285"/>
      <c r="CE36" s="285"/>
      <c r="CF36" s="286"/>
      <c r="CG36" s="284">
        <f>BU36</f>
        <v>1</v>
      </c>
      <c r="CH36" s="285"/>
      <c r="CI36" s="285"/>
      <c r="CJ36" s="285"/>
      <c r="CK36" s="285"/>
      <c r="CL36" s="285"/>
      <c r="CM36" s="285"/>
      <c r="CN36" s="285"/>
      <c r="CO36" s="285"/>
      <c r="CP36" s="285"/>
      <c r="CQ36" s="285"/>
      <c r="CR36" s="62"/>
      <c r="CS36" s="298"/>
      <c r="CT36" s="299"/>
      <c r="CU36" s="299"/>
      <c r="CV36" s="299"/>
      <c r="CW36" s="299"/>
      <c r="CX36" s="299"/>
      <c r="CY36" s="299"/>
      <c r="CZ36" s="299"/>
      <c r="DA36" s="299"/>
      <c r="DB36" s="299"/>
      <c r="DC36" s="299"/>
      <c r="DD36" s="300"/>
    </row>
    <row r="37" spans="1:108" s="48" customFormat="1" ht="19.5" customHeight="1" x14ac:dyDescent="0.2">
      <c r="A37" s="47"/>
      <c r="B37" s="282" t="s">
        <v>139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3"/>
      <c r="AW37" s="293">
        <f>'[1]Форма 2.2 10, 12г.'!BF41</f>
        <v>0</v>
      </c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286"/>
      <c r="BI37" s="293">
        <f t="shared" si="0"/>
        <v>0</v>
      </c>
      <c r="BJ37" s="285"/>
      <c r="BK37" s="285"/>
      <c r="BL37" s="285"/>
      <c r="BM37" s="285"/>
      <c r="BN37" s="285"/>
      <c r="BO37" s="285"/>
      <c r="BP37" s="285"/>
      <c r="BQ37" s="285"/>
      <c r="BR37" s="285"/>
      <c r="BS37" s="285"/>
      <c r="BT37" s="286"/>
      <c r="BU37" s="293">
        <f t="shared" si="2"/>
        <v>0</v>
      </c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  <c r="CF37" s="286"/>
      <c r="CG37" s="293">
        <f t="shared" si="3"/>
        <v>0</v>
      </c>
      <c r="CH37" s="285"/>
      <c r="CI37" s="285"/>
      <c r="CJ37" s="285"/>
      <c r="CK37" s="285"/>
      <c r="CL37" s="285"/>
      <c r="CM37" s="285"/>
      <c r="CN37" s="285"/>
      <c r="CO37" s="285"/>
      <c r="CP37" s="285"/>
      <c r="CQ37" s="285"/>
      <c r="CR37" s="62"/>
      <c r="CS37" s="284"/>
      <c r="CT37" s="285"/>
      <c r="CU37" s="285"/>
      <c r="CV37" s="285"/>
      <c r="CW37" s="285"/>
      <c r="CX37" s="285"/>
      <c r="CY37" s="285"/>
      <c r="CZ37" s="285"/>
      <c r="DA37" s="285"/>
      <c r="DB37" s="285"/>
      <c r="DC37" s="285"/>
      <c r="DD37" s="286"/>
    </row>
    <row r="38" spans="1:108" s="48" customFormat="1" ht="19.5" customHeight="1" x14ac:dyDescent="0.2">
      <c r="A38" s="47"/>
      <c r="B38" s="282" t="s">
        <v>146</v>
      </c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3"/>
      <c r="AW38" s="293">
        <f>'[1]Форма 2.2 10, 12г.'!BF45</f>
        <v>0</v>
      </c>
      <c r="AX38" s="285"/>
      <c r="AY38" s="285"/>
      <c r="AZ38" s="285"/>
      <c r="BA38" s="285"/>
      <c r="BB38" s="285"/>
      <c r="BC38" s="285"/>
      <c r="BD38" s="285"/>
      <c r="BE38" s="285"/>
      <c r="BF38" s="285"/>
      <c r="BG38" s="285"/>
      <c r="BH38" s="286"/>
      <c r="BI38" s="293">
        <f t="shared" si="0"/>
        <v>0</v>
      </c>
      <c r="BJ38" s="285"/>
      <c r="BK38" s="285"/>
      <c r="BL38" s="285"/>
      <c r="BM38" s="285"/>
      <c r="BN38" s="285"/>
      <c r="BO38" s="285"/>
      <c r="BP38" s="285"/>
      <c r="BQ38" s="285"/>
      <c r="BR38" s="285"/>
      <c r="BS38" s="285"/>
      <c r="BT38" s="286"/>
      <c r="BU38" s="293">
        <f t="shared" si="2"/>
        <v>0</v>
      </c>
      <c r="BV38" s="285"/>
      <c r="BW38" s="285"/>
      <c r="BX38" s="285"/>
      <c r="BY38" s="285"/>
      <c r="BZ38" s="285"/>
      <c r="CA38" s="285"/>
      <c r="CB38" s="285"/>
      <c r="CC38" s="285"/>
      <c r="CD38" s="285"/>
      <c r="CE38" s="285"/>
      <c r="CF38" s="286"/>
      <c r="CG38" s="293">
        <f>BU38*(1-0.015)</f>
        <v>0</v>
      </c>
      <c r="CH38" s="285"/>
      <c r="CI38" s="285"/>
      <c r="CJ38" s="285"/>
      <c r="CK38" s="285"/>
      <c r="CL38" s="285"/>
      <c r="CM38" s="285"/>
      <c r="CN38" s="285"/>
      <c r="CO38" s="285"/>
      <c r="CP38" s="285"/>
      <c r="CQ38" s="285"/>
      <c r="CR38" s="62"/>
      <c r="CS38" s="284"/>
      <c r="CT38" s="285"/>
      <c r="CU38" s="285"/>
      <c r="CV38" s="285"/>
      <c r="CW38" s="285"/>
      <c r="CX38" s="285"/>
      <c r="CY38" s="285"/>
      <c r="CZ38" s="285"/>
      <c r="DA38" s="285"/>
      <c r="DB38" s="285"/>
      <c r="DC38" s="285"/>
      <c r="DD38" s="286"/>
    </row>
    <row r="39" spans="1:108" s="48" customFormat="1" ht="19.5" customHeight="1" x14ac:dyDescent="0.25">
      <c r="A39" s="47"/>
      <c r="B39" s="282" t="s">
        <v>147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3"/>
      <c r="AW39" s="284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6"/>
      <c r="BI39" s="284"/>
      <c r="BJ39" s="285"/>
      <c r="BK39" s="285"/>
      <c r="BL39" s="285"/>
      <c r="BM39" s="285"/>
      <c r="BN39" s="285"/>
      <c r="BO39" s="285"/>
      <c r="BP39" s="285"/>
      <c r="BQ39" s="285"/>
      <c r="BR39" s="285"/>
      <c r="BS39" s="285"/>
      <c r="BT39" s="286"/>
      <c r="BU39" s="284"/>
      <c r="BV39" s="285"/>
      <c r="BW39" s="285"/>
      <c r="BX39" s="285"/>
      <c r="BY39" s="285"/>
      <c r="BZ39" s="285"/>
      <c r="CA39" s="285"/>
      <c r="CB39" s="285"/>
      <c r="CC39" s="285"/>
      <c r="CD39" s="285"/>
      <c r="CE39" s="285"/>
      <c r="CF39" s="286"/>
      <c r="CG39" s="284"/>
      <c r="CH39" s="285"/>
      <c r="CI39" s="285"/>
      <c r="CJ39" s="285"/>
      <c r="CK39" s="285"/>
      <c r="CL39" s="285"/>
      <c r="CM39" s="285"/>
      <c r="CN39" s="285"/>
      <c r="CO39" s="285"/>
      <c r="CP39" s="285"/>
      <c r="CQ39" s="285"/>
      <c r="CR39" s="286"/>
      <c r="CS39" s="284"/>
      <c r="CT39" s="285"/>
      <c r="CU39" s="285"/>
      <c r="CV39" s="285"/>
      <c r="CW39" s="285"/>
      <c r="CX39" s="285"/>
      <c r="CY39" s="285"/>
      <c r="CZ39" s="285"/>
      <c r="DA39" s="285"/>
      <c r="DB39" s="285"/>
      <c r="DC39" s="285"/>
      <c r="DD39" s="286"/>
    </row>
    <row r="40" spans="1:108" s="48" customFormat="1" ht="19.5" customHeight="1" x14ac:dyDescent="0.2">
      <c r="A40" s="47"/>
      <c r="B40" s="282" t="s">
        <v>148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3"/>
      <c r="AW40" s="284">
        <f>'[1]Форма 2.3 10, 12г.'!BF10</f>
        <v>1</v>
      </c>
      <c r="AX40" s="285"/>
      <c r="AY40" s="285"/>
      <c r="AZ40" s="285"/>
      <c r="BA40" s="285"/>
      <c r="BB40" s="285"/>
      <c r="BC40" s="285"/>
      <c r="BD40" s="285"/>
      <c r="BE40" s="285"/>
      <c r="BF40" s="285"/>
      <c r="BG40" s="285"/>
      <c r="BH40" s="286"/>
      <c r="BI40" s="284">
        <f t="shared" si="0"/>
        <v>1</v>
      </c>
      <c r="BJ40" s="285"/>
      <c r="BK40" s="285"/>
      <c r="BL40" s="285"/>
      <c r="BM40" s="285"/>
      <c r="BN40" s="285"/>
      <c r="BO40" s="285"/>
      <c r="BP40" s="285"/>
      <c r="BQ40" s="285"/>
      <c r="BR40" s="285"/>
      <c r="BS40" s="285"/>
      <c r="BT40" s="286"/>
      <c r="BU40" s="284">
        <f>BI40</f>
        <v>1</v>
      </c>
      <c r="BV40" s="285"/>
      <c r="BW40" s="285"/>
      <c r="BX40" s="285"/>
      <c r="BY40" s="285"/>
      <c r="BZ40" s="285"/>
      <c r="CA40" s="285"/>
      <c r="CB40" s="285"/>
      <c r="CC40" s="285"/>
      <c r="CD40" s="285"/>
      <c r="CE40" s="285"/>
      <c r="CF40" s="286"/>
      <c r="CG40" s="284">
        <f>BU40</f>
        <v>1</v>
      </c>
      <c r="CH40" s="285"/>
      <c r="CI40" s="285"/>
      <c r="CJ40" s="285"/>
      <c r="CK40" s="285"/>
      <c r="CL40" s="285"/>
      <c r="CM40" s="285"/>
      <c r="CN40" s="285"/>
      <c r="CO40" s="285"/>
      <c r="CP40" s="285"/>
      <c r="CQ40" s="285"/>
      <c r="CR40" s="62"/>
      <c r="CS40" s="284"/>
      <c r="CT40" s="285"/>
      <c r="CU40" s="285"/>
      <c r="CV40" s="285"/>
      <c r="CW40" s="285"/>
      <c r="CX40" s="285"/>
      <c r="CY40" s="285"/>
      <c r="CZ40" s="285"/>
      <c r="DA40" s="285"/>
      <c r="DB40" s="285"/>
      <c r="DC40" s="285"/>
      <c r="DD40" s="286"/>
    </row>
    <row r="41" spans="1:108" s="48" customFormat="1" ht="19.5" customHeight="1" x14ac:dyDescent="0.2">
      <c r="A41" s="47"/>
      <c r="B41" s="282" t="s">
        <v>188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3"/>
      <c r="AW41" s="284"/>
      <c r="AX41" s="285"/>
      <c r="AY41" s="285"/>
      <c r="AZ41" s="285"/>
      <c r="BA41" s="285"/>
      <c r="BB41" s="285"/>
      <c r="BC41" s="285"/>
      <c r="BD41" s="285"/>
      <c r="BE41" s="285"/>
      <c r="BF41" s="285"/>
      <c r="BG41" s="285"/>
      <c r="BH41" s="286"/>
      <c r="BI41" s="284"/>
      <c r="BJ41" s="285"/>
      <c r="BK41" s="285"/>
      <c r="BL41" s="285"/>
      <c r="BM41" s="285"/>
      <c r="BN41" s="285"/>
      <c r="BO41" s="285"/>
      <c r="BP41" s="285"/>
      <c r="BQ41" s="285"/>
      <c r="BR41" s="285"/>
      <c r="BS41" s="285"/>
      <c r="BT41" s="286"/>
      <c r="BU41" s="284"/>
      <c r="BV41" s="285"/>
      <c r="BW41" s="285"/>
      <c r="BX41" s="285"/>
      <c r="BY41" s="285"/>
      <c r="BZ41" s="285"/>
      <c r="CA41" s="285"/>
      <c r="CB41" s="285"/>
      <c r="CC41" s="285"/>
      <c r="CD41" s="285"/>
      <c r="CE41" s="285"/>
      <c r="CF41" s="286"/>
      <c r="CG41" s="284"/>
      <c r="CH41" s="285"/>
      <c r="CI41" s="285"/>
      <c r="CJ41" s="285"/>
      <c r="CK41" s="285"/>
      <c r="CL41" s="285"/>
      <c r="CM41" s="285"/>
      <c r="CN41" s="285"/>
      <c r="CO41" s="285"/>
      <c r="CP41" s="285"/>
      <c r="CQ41" s="285"/>
      <c r="CR41" s="62"/>
      <c r="CS41" s="66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s="48" customFormat="1" ht="19.5" customHeight="1" x14ac:dyDescent="0.2">
      <c r="A42" s="47"/>
      <c r="B42" s="282" t="s">
        <v>141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3"/>
      <c r="AW42" s="284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6"/>
      <c r="BI42" s="284"/>
      <c r="BJ42" s="285"/>
      <c r="BK42" s="285"/>
      <c r="BL42" s="285"/>
      <c r="BM42" s="285"/>
      <c r="BN42" s="285"/>
      <c r="BO42" s="285"/>
      <c r="BP42" s="285"/>
      <c r="BQ42" s="285"/>
      <c r="BR42" s="285"/>
      <c r="BS42" s="285"/>
      <c r="BT42" s="286"/>
      <c r="BU42" s="284"/>
      <c r="BV42" s="285"/>
      <c r="BW42" s="285"/>
      <c r="BX42" s="285"/>
      <c r="BY42" s="285"/>
      <c r="BZ42" s="285"/>
      <c r="CA42" s="285"/>
      <c r="CB42" s="285"/>
      <c r="CC42" s="285"/>
      <c r="CD42" s="285"/>
      <c r="CE42" s="285"/>
      <c r="CF42" s="286"/>
      <c r="CG42" s="284"/>
      <c r="CH42" s="285"/>
      <c r="CI42" s="285"/>
      <c r="CJ42" s="285"/>
      <c r="CK42" s="285"/>
      <c r="CL42" s="285"/>
      <c r="CM42" s="285"/>
      <c r="CN42" s="285"/>
      <c r="CO42" s="285"/>
      <c r="CP42" s="285"/>
      <c r="CQ42" s="285"/>
      <c r="CR42" s="62"/>
      <c r="CS42" s="66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s="48" customFormat="1" ht="19.5" customHeight="1" x14ac:dyDescent="0.2">
      <c r="A43" s="47"/>
      <c r="B43" s="282" t="s">
        <v>132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3"/>
      <c r="AW43" s="312">
        <v>0</v>
      </c>
      <c r="AX43" s="313"/>
      <c r="AY43" s="313"/>
      <c r="AZ43" s="313"/>
      <c r="BA43" s="313"/>
      <c r="BB43" s="313"/>
      <c r="BC43" s="313"/>
      <c r="BD43" s="313"/>
      <c r="BE43" s="313"/>
      <c r="BF43" s="313"/>
      <c r="BG43" s="313"/>
      <c r="BH43" s="314"/>
      <c r="BI43" s="312">
        <f t="shared" si="0"/>
        <v>0</v>
      </c>
      <c r="BJ43" s="313"/>
      <c r="BK43" s="313"/>
      <c r="BL43" s="313"/>
      <c r="BM43" s="313"/>
      <c r="BN43" s="313"/>
      <c r="BO43" s="313"/>
      <c r="BP43" s="313"/>
      <c r="BQ43" s="313"/>
      <c r="BR43" s="313"/>
      <c r="BS43" s="313"/>
      <c r="BT43" s="314"/>
      <c r="BU43" s="312">
        <f>BI43*(1-0.015)</f>
        <v>0</v>
      </c>
      <c r="BV43" s="313"/>
      <c r="BW43" s="313"/>
      <c r="BX43" s="313"/>
      <c r="BY43" s="313"/>
      <c r="BZ43" s="313"/>
      <c r="CA43" s="313"/>
      <c r="CB43" s="313"/>
      <c r="CC43" s="313"/>
      <c r="CD43" s="313"/>
      <c r="CE43" s="313"/>
      <c r="CF43" s="314"/>
      <c r="CG43" s="312">
        <f>BU43*(1-0.015)</f>
        <v>0</v>
      </c>
      <c r="CH43" s="313"/>
      <c r="CI43" s="313"/>
      <c r="CJ43" s="313"/>
      <c r="CK43" s="313"/>
      <c r="CL43" s="313"/>
      <c r="CM43" s="313"/>
      <c r="CN43" s="313"/>
      <c r="CO43" s="313"/>
      <c r="CP43" s="313"/>
      <c r="CQ43" s="313"/>
      <c r="CR43" s="64"/>
      <c r="CS43" s="284"/>
      <c r="CT43" s="285"/>
      <c r="CU43" s="285"/>
      <c r="CV43" s="285"/>
      <c r="CW43" s="285"/>
      <c r="CX43" s="285"/>
      <c r="CY43" s="285"/>
      <c r="CZ43" s="285"/>
      <c r="DA43" s="285"/>
      <c r="DB43" s="285"/>
      <c r="DC43" s="285"/>
      <c r="DD43" s="286"/>
    </row>
    <row r="44" spans="1:108" s="48" customFormat="1" ht="19.5" customHeight="1" x14ac:dyDescent="0.2">
      <c r="A44" s="47"/>
      <c r="B44" s="282" t="s">
        <v>133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3"/>
      <c r="AW44" s="293">
        <v>0</v>
      </c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5"/>
      <c r="BI44" s="293">
        <f t="shared" si="0"/>
        <v>0</v>
      </c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5"/>
      <c r="BU44" s="312">
        <f>BI44*(1+0.015)</f>
        <v>0</v>
      </c>
      <c r="BV44" s="313"/>
      <c r="BW44" s="313"/>
      <c r="BX44" s="313"/>
      <c r="BY44" s="313"/>
      <c r="BZ44" s="313"/>
      <c r="CA44" s="313"/>
      <c r="CB44" s="313"/>
      <c r="CC44" s="313"/>
      <c r="CD44" s="313"/>
      <c r="CE44" s="313"/>
      <c r="CF44" s="314"/>
      <c r="CG44" s="312">
        <f>BU44*(1+0.015)</f>
        <v>0</v>
      </c>
      <c r="CH44" s="313"/>
      <c r="CI44" s="313"/>
      <c r="CJ44" s="313"/>
      <c r="CK44" s="313"/>
      <c r="CL44" s="313"/>
      <c r="CM44" s="313"/>
      <c r="CN44" s="313"/>
      <c r="CO44" s="313"/>
      <c r="CP44" s="313"/>
      <c r="CQ44" s="313"/>
      <c r="CR44" s="62"/>
      <c r="CS44" s="284"/>
      <c r="CT44" s="285"/>
      <c r="CU44" s="285"/>
      <c r="CV44" s="285"/>
      <c r="CW44" s="285"/>
      <c r="CX44" s="285"/>
      <c r="CY44" s="285"/>
      <c r="CZ44" s="285"/>
      <c r="DA44" s="285"/>
      <c r="DB44" s="285"/>
      <c r="DC44" s="285"/>
      <c r="DD44" s="286"/>
    </row>
    <row r="45" spans="1:108" s="48" customFormat="1" ht="19.5" customHeight="1" x14ac:dyDescent="0.2">
      <c r="A45" s="47"/>
      <c r="B45" s="282" t="s">
        <v>134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3"/>
      <c r="AW45" s="293">
        <f>'[1]Форма 2.3 10, 12г.'!BF18</f>
        <v>0</v>
      </c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5"/>
      <c r="BI45" s="293">
        <f t="shared" si="0"/>
        <v>0</v>
      </c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5"/>
      <c r="BU45" s="312">
        <f>BI45*(1-0.015)</f>
        <v>0</v>
      </c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4"/>
      <c r="CG45" s="312">
        <f>BU45*(1-0.015)</f>
        <v>0</v>
      </c>
      <c r="CH45" s="313"/>
      <c r="CI45" s="313"/>
      <c r="CJ45" s="313"/>
      <c r="CK45" s="313"/>
      <c r="CL45" s="313"/>
      <c r="CM45" s="313"/>
      <c r="CN45" s="313"/>
      <c r="CO45" s="313"/>
      <c r="CP45" s="313"/>
      <c r="CQ45" s="313"/>
      <c r="CR45" s="62"/>
      <c r="CS45" s="284"/>
      <c r="CT45" s="285"/>
      <c r="CU45" s="285"/>
      <c r="CV45" s="285"/>
      <c r="CW45" s="285"/>
      <c r="CX45" s="285"/>
      <c r="CY45" s="285"/>
      <c r="CZ45" s="285"/>
      <c r="DA45" s="285"/>
      <c r="DB45" s="285"/>
      <c r="DC45" s="285"/>
      <c r="DD45" s="286"/>
    </row>
    <row r="46" spans="1:108" s="48" customFormat="1" ht="19.5" customHeight="1" x14ac:dyDescent="0.2">
      <c r="A46" s="47"/>
      <c r="B46" s="282" t="s">
        <v>149</v>
      </c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3"/>
      <c r="AW46" s="312">
        <v>0</v>
      </c>
      <c r="AX46" s="313"/>
      <c r="AY46" s="313"/>
      <c r="AZ46" s="313"/>
      <c r="BA46" s="313"/>
      <c r="BB46" s="313"/>
      <c r="BC46" s="313"/>
      <c r="BD46" s="313"/>
      <c r="BE46" s="313"/>
      <c r="BF46" s="313"/>
      <c r="BG46" s="313"/>
      <c r="BH46" s="314"/>
      <c r="BI46" s="312">
        <f t="shared" si="0"/>
        <v>0</v>
      </c>
      <c r="BJ46" s="313"/>
      <c r="BK46" s="313"/>
      <c r="BL46" s="313"/>
      <c r="BM46" s="313"/>
      <c r="BN46" s="313"/>
      <c r="BO46" s="313"/>
      <c r="BP46" s="313"/>
      <c r="BQ46" s="313"/>
      <c r="BR46" s="313"/>
      <c r="BS46" s="313"/>
      <c r="BT46" s="314"/>
      <c r="BU46" s="312">
        <f>BI46*(1-0.015)</f>
        <v>0</v>
      </c>
      <c r="BV46" s="313"/>
      <c r="BW46" s="313"/>
      <c r="BX46" s="313"/>
      <c r="BY46" s="313"/>
      <c r="BZ46" s="313"/>
      <c r="CA46" s="313"/>
      <c r="CB46" s="313"/>
      <c r="CC46" s="313"/>
      <c r="CD46" s="313"/>
      <c r="CE46" s="313"/>
      <c r="CF46" s="314"/>
      <c r="CG46" s="312">
        <f>BU46*(1-0.015)</f>
        <v>0</v>
      </c>
      <c r="CH46" s="313"/>
      <c r="CI46" s="313"/>
      <c r="CJ46" s="313"/>
      <c r="CK46" s="313"/>
      <c r="CL46" s="313"/>
      <c r="CM46" s="313"/>
      <c r="CN46" s="313"/>
      <c r="CO46" s="313"/>
      <c r="CP46" s="313"/>
      <c r="CQ46" s="313"/>
      <c r="CR46" s="64"/>
      <c r="CS46" s="284"/>
      <c r="CT46" s="285"/>
      <c r="CU46" s="285"/>
      <c r="CV46" s="285"/>
      <c r="CW46" s="285"/>
      <c r="CX46" s="285"/>
      <c r="CY46" s="285"/>
      <c r="CZ46" s="285"/>
      <c r="DA46" s="285"/>
      <c r="DB46" s="285"/>
      <c r="DC46" s="285"/>
      <c r="DD46" s="286"/>
    </row>
    <row r="47" spans="1:108" s="48" customFormat="1" ht="19.5" customHeight="1" x14ac:dyDescent="0.2">
      <c r="A47" s="47"/>
      <c r="B47" s="282" t="s">
        <v>150</v>
      </c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3"/>
      <c r="AW47" s="293">
        <f>'[1]Форма 2.3 10, 12г.'!BF22</f>
        <v>0</v>
      </c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6"/>
      <c r="BI47" s="293">
        <f t="shared" si="0"/>
        <v>0</v>
      </c>
      <c r="BJ47" s="285"/>
      <c r="BK47" s="285"/>
      <c r="BL47" s="285"/>
      <c r="BM47" s="285"/>
      <c r="BN47" s="285"/>
      <c r="BO47" s="285"/>
      <c r="BP47" s="285"/>
      <c r="BQ47" s="285"/>
      <c r="BR47" s="285"/>
      <c r="BS47" s="285"/>
      <c r="BT47" s="286"/>
      <c r="BU47" s="312">
        <f>BI47*(1+0.015)</f>
        <v>0</v>
      </c>
      <c r="BV47" s="313"/>
      <c r="BW47" s="313"/>
      <c r="BX47" s="313"/>
      <c r="BY47" s="313"/>
      <c r="BZ47" s="313"/>
      <c r="CA47" s="313"/>
      <c r="CB47" s="313"/>
      <c r="CC47" s="313"/>
      <c r="CD47" s="313"/>
      <c r="CE47" s="313"/>
      <c r="CF47" s="314"/>
      <c r="CG47" s="312">
        <f>BU47*(1+0.015)</f>
        <v>0</v>
      </c>
      <c r="CH47" s="313"/>
      <c r="CI47" s="313"/>
      <c r="CJ47" s="313"/>
      <c r="CK47" s="313"/>
      <c r="CL47" s="313"/>
      <c r="CM47" s="313"/>
      <c r="CN47" s="313"/>
      <c r="CO47" s="313"/>
      <c r="CP47" s="313"/>
      <c r="CQ47" s="313"/>
      <c r="CR47" s="62"/>
      <c r="CS47" s="284"/>
      <c r="CT47" s="285"/>
      <c r="CU47" s="285"/>
      <c r="CV47" s="285"/>
      <c r="CW47" s="285"/>
      <c r="CX47" s="285"/>
      <c r="CY47" s="285"/>
      <c r="CZ47" s="285"/>
      <c r="DA47" s="285"/>
      <c r="DB47" s="285"/>
      <c r="DC47" s="285"/>
      <c r="DD47" s="286"/>
    </row>
    <row r="48" spans="1:108" s="48" customFormat="1" ht="19.5" customHeight="1" x14ac:dyDescent="0.2">
      <c r="A48" s="47"/>
      <c r="B48" s="282" t="s">
        <v>151</v>
      </c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3"/>
      <c r="AW48" s="284">
        <v>2</v>
      </c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6"/>
      <c r="BI48" s="284">
        <f t="shared" si="0"/>
        <v>2</v>
      </c>
      <c r="BJ48" s="285"/>
      <c r="BK48" s="285"/>
      <c r="BL48" s="285"/>
      <c r="BM48" s="285"/>
      <c r="BN48" s="285"/>
      <c r="BO48" s="285"/>
      <c r="BP48" s="285"/>
      <c r="BQ48" s="285"/>
      <c r="BR48" s="285"/>
      <c r="BS48" s="285"/>
      <c r="BT48" s="286"/>
      <c r="BU48" s="305">
        <f>BI48*(1+0.015)</f>
        <v>2.0299999999999998</v>
      </c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7"/>
      <c r="CG48" s="305">
        <f>BU48*(1+0.015)</f>
        <v>2.0604499999999994</v>
      </c>
      <c r="CH48" s="306"/>
      <c r="CI48" s="306"/>
      <c r="CJ48" s="306"/>
      <c r="CK48" s="306"/>
      <c r="CL48" s="306"/>
      <c r="CM48" s="306"/>
      <c r="CN48" s="306"/>
      <c r="CO48" s="306"/>
      <c r="CP48" s="306"/>
      <c r="CQ48" s="306"/>
      <c r="CR48" s="62"/>
      <c r="CS48" s="284"/>
      <c r="CT48" s="285"/>
      <c r="CU48" s="285"/>
      <c r="CV48" s="285"/>
      <c r="CW48" s="285"/>
      <c r="CX48" s="285"/>
      <c r="CY48" s="285"/>
      <c r="CZ48" s="285"/>
      <c r="DA48" s="285"/>
      <c r="DB48" s="285"/>
      <c r="DC48" s="285"/>
      <c r="DD48" s="286"/>
    </row>
    <row r="49" spans="1:108" s="48" customFormat="1" ht="19.5" customHeight="1" x14ac:dyDescent="0.2">
      <c r="A49" s="47"/>
      <c r="B49" s="282" t="s">
        <v>144</v>
      </c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3"/>
      <c r="AW49" s="284">
        <f>'[1]Форма 2.3 10, 12г.'!BF29</f>
        <v>14</v>
      </c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286"/>
      <c r="BI49" s="284">
        <f t="shared" si="0"/>
        <v>14</v>
      </c>
      <c r="BJ49" s="285"/>
      <c r="BK49" s="285"/>
      <c r="BL49" s="285"/>
      <c r="BM49" s="285"/>
      <c r="BN49" s="285"/>
      <c r="BO49" s="285"/>
      <c r="BP49" s="285"/>
      <c r="BQ49" s="285"/>
      <c r="BR49" s="285"/>
      <c r="BS49" s="285"/>
      <c r="BT49" s="286"/>
      <c r="BU49" s="305">
        <f>BI49*(1-0.015)</f>
        <v>13.79</v>
      </c>
      <c r="BV49" s="306"/>
      <c r="BW49" s="306"/>
      <c r="BX49" s="306"/>
      <c r="BY49" s="306"/>
      <c r="BZ49" s="306"/>
      <c r="CA49" s="306"/>
      <c r="CB49" s="306"/>
      <c r="CC49" s="306"/>
      <c r="CD49" s="306"/>
      <c r="CE49" s="306"/>
      <c r="CF49" s="307"/>
      <c r="CG49" s="305">
        <f>BU49*(1-0.015)</f>
        <v>13.58315</v>
      </c>
      <c r="CH49" s="306"/>
      <c r="CI49" s="306"/>
      <c r="CJ49" s="306"/>
      <c r="CK49" s="306"/>
      <c r="CL49" s="306"/>
      <c r="CM49" s="306"/>
      <c r="CN49" s="306"/>
      <c r="CO49" s="306"/>
      <c r="CP49" s="306"/>
      <c r="CQ49" s="306"/>
      <c r="CR49" s="62"/>
      <c r="CS49" s="284"/>
      <c r="CT49" s="285"/>
      <c r="CU49" s="285"/>
      <c r="CV49" s="285"/>
      <c r="CW49" s="285"/>
      <c r="CX49" s="285"/>
      <c r="CY49" s="285"/>
      <c r="CZ49" s="285"/>
      <c r="DA49" s="285"/>
      <c r="DB49" s="285"/>
      <c r="DC49" s="285"/>
      <c r="DD49" s="286"/>
    </row>
    <row r="50" spans="1:108" s="48" customFormat="1" ht="19.5" customHeight="1" x14ac:dyDescent="0.2">
      <c r="A50" s="47"/>
      <c r="B50" s="282" t="s">
        <v>152</v>
      </c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3"/>
      <c r="AW50" s="293">
        <f>'[1]Форма 2.3 10, 12г.'!BF33</f>
        <v>0</v>
      </c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5"/>
      <c r="BI50" s="293">
        <f t="shared" si="0"/>
        <v>0</v>
      </c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5"/>
      <c r="BU50" s="293">
        <f>BI50*(1+0.015)</f>
        <v>0</v>
      </c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5"/>
      <c r="CG50" s="293">
        <f>BU50*(1+0.015)</f>
        <v>0</v>
      </c>
      <c r="CH50" s="294"/>
      <c r="CI50" s="294"/>
      <c r="CJ50" s="294"/>
      <c r="CK50" s="294"/>
      <c r="CL50" s="294"/>
      <c r="CM50" s="294"/>
      <c r="CN50" s="294"/>
      <c r="CO50" s="294"/>
      <c r="CP50" s="294"/>
      <c r="CQ50" s="294"/>
      <c r="CR50" s="62"/>
      <c r="CS50" s="284"/>
      <c r="CT50" s="285"/>
      <c r="CU50" s="285"/>
      <c r="CV50" s="285"/>
      <c r="CW50" s="285"/>
      <c r="CX50" s="285"/>
      <c r="CY50" s="285"/>
      <c r="CZ50" s="285"/>
      <c r="DA50" s="285"/>
      <c r="DB50" s="285"/>
      <c r="DC50" s="285"/>
      <c r="DD50" s="286"/>
    </row>
    <row r="51" spans="1:108" s="48" customFormat="1" ht="19.5" customHeight="1" x14ac:dyDescent="0.2">
      <c r="A51" s="47"/>
      <c r="B51" s="282" t="s">
        <v>153</v>
      </c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3"/>
      <c r="AW51" s="293">
        <f>'[1]Форма 2.3 10, 12г.'!BF34</f>
        <v>0</v>
      </c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6"/>
      <c r="BI51" s="293">
        <f t="shared" si="0"/>
        <v>0</v>
      </c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5"/>
      <c r="BU51" s="293">
        <f>BI51*(1+0.015)</f>
        <v>0</v>
      </c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5"/>
      <c r="CG51" s="293">
        <f>BU51*(1+0.015)</f>
        <v>0</v>
      </c>
      <c r="CH51" s="294"/>
      <c r="CI51" s="294"/>
      <c r="CJ51" s="294"/>
      <c r="CK51" s="294"/>
      <c r="CL51" s="294"/>
      <c r="CM51" s="294"/>
      <c r="CN51" s="294"/>
      <c r="CO51" s="294"/>
      <c r="CP51" s="294"/>
      <c r="CQ51" s="294"/>
      <c r="CR51" s="62"/>
      <c r="CS51" s="284"/>
      <c r="CT51" s="285"/>
      <c r="CU51" s="285"/>
      <c r="CV51" s="285"/>
      <c r="CW51" s="285"/>
      <c r="CX51" s="285"/>
      <c r="CY51" s="285"/>
      <c r="CZ51" s="285"/>
      <c r="DA51" s="285"/>
      <c r="DB51" s="285"/>
      <c r="DC51" s="285"/>
      <c r="DD51" s="286"/>
    </row>
    <row r="52" spans="1:108" s="48" customFormat="1" ht="19.5" customHeight="1" x14ac:dyDescent="0.2">
      <c r="A52" s="47"/>
      <c r="B52" s="282" t="s">
        <v>154</v>
      </c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3"/>
      <c r="AW52" s="284" t="s">
        <v>36</v>
      </c>
      <c r="AX52" s="28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6"/>
      <c r="BI52" s="284" t="str">
        <f t="shared" si="0"/>
        <v>-</v>
      </c>
      <c r="BJ52" s="285"/>
      <c r="BK52" s="285"/>
      <c r="BL52" s="285"/>
      <c r="BM52" s="285"/>
      <c r="BN52" s="285"/>
      <c r="BO52" s="285"/>
      <c r="BP52" s="285"/>
      <c r="BQ52" s="285"/>
      <c r="BR52" s="285"/>
      <c r="BS52" s="285"/>
      <c r="BT52" s="286"/>
      <c r="BU52" s="284" t="s">
        <v>36</v>
      </c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6"/>
      <c r="CG52" s="284" t="s">
        <v>36</v>
      </c>
      <c r="CH52" s="285"/>
      <c r="CI52" s="285"/>
      <c r="CJ52" s="285"/>
      <c r="CK52" s="285"/>
      <c r="CL52" s="285"/>
      <c r="CM52" s="285"/>
      <c r="CN52" s="285"/>
      <c r="CO52" s="285"/>
      <c r="CP52" s="285"/>
      <c r="CQ52" s="285"/>
      <c r="CR52" s="286"/>
      <c r="CS52" s="284"/>
      <c r="CT52" s="285"/>
      <c r="CU52" s="285"/>
      <c r="CV52" s="285"/>
      <c r="CW52" s="285"/>
      <c r="CX52" s="285"/>
      <c r="CY52" s="285"/>
      <c r="CZ52" s="285"/>
      <c r="DA52" s="285"/>
      <c r="DB52" s="285"/>
      <c r="DC52" s="285"/>
      <c r="DD52" s="286"/>
    </row>
    <row r="53" spans="1:108" s="48" customFormat="1" ht="19.5" customHeight="1" x14ac:dyDescent="0.2">
      <c r="A53" s="47"/>
      <c r="B53" s="282" t="s">
        <v>145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3"/>
      <c r="AW53" s="293">
        <f>'[1]Форма 2.3 10, 12г.'!BF38</f>
        <v>0</v>
      </c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6"/>
      <c r="BI53" s="293">
        <f t="shared" si="0"/>
        <v>0</v>
      </c>
      <c r="BJ53" s="285"/>
      <c r="BK53" s="285"/>
      <c r="BL53" s="285"/>
      <c r="BM53" s="285"/>
      <c r="BN53" s="285"/>
      <c r="BO53" s="285"/>
      <c r="BP53" s="285"/>
      <c r="BQ53" s="285"/>
      <c r="BR53" s="285"/>
      <c r="BS53" s="285"/>
      <c r="BT53" s="286"/>
      <c r="BU53" s="293">
        <f>BI53*(1-0.015)</f>
        <v>0</v>
      </c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6"/>
      <c r="CG53" s="293">
        <f>BU53*(1-0.015)</f>
        <v>0</v>
      </c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62"/>
      <c r="CS53" s="284"/>
      <c r="CT53" s="285"/>
      <c r="CU53" s="285"/>
      <c r="CV53" s="285"/>
      <c r="CW53" s="285"/>
      <c r="CX53" s="285"/>
      <c r="CY53" s="285"/>
      <c r="CZ53" s="285"/>
      <c r="DA53" s="285"/>
      <c r="DB53" s="285"/>
      <c r="DC53" s="285"/>
      <c r="DD53" s="286"/>
    </row>
    <row r="54" spans="1:108" s="48" customFormat="1" ht="19.5" customHeight="1" x14ac:dyDescent="0.2">
      <c r="A54" s="47"/>
      <c r="B54" s="282" t="s">
        <v>137</v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3"/>
      <c r="AW54" s="284">
        <v>0</v>
      </c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6"/>
      <c r="BI54" s="284">
        <f t="shared" si="0"/>
        <v>0</v>
      </c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86"/>
      <c r="BU54" s="284">
        <f>BI54*(1-0.015)</f>
        <v>0</v>
      </c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6"/>
      <c r="CG54" s="284">
        <f>BU54*(1-0.015)</f>
        <v>0</v>
      </c>
      <c r="CH54" s="285"/>
      <c r="CI54" s="285"/>
      <c r="CJ54" s="285"/>
      <c r="CK54" s="285"/>
      <c r="CL54" s="285"/>
      <c r="CM54" s="285"/>
      <c r="CN54" s="285"/>
      <c r="CO54" s="285"/>
      <c r="CP54" s="285"/>
      <c r="CQ54" s="285"/>
      <c r="CR54" s="62"/>
      <c r="CS54" s="284"/>
      <c r="CT54" s="285"/>
      <c r="CU54" s="285"/>
      <c r="CV54" s="285"/>
      <c r="CW54" s="285"/>
      <c r="CX54" s="285"/>
      <c r="CY54" s="285"/>
      <c r="CZ54" s="285"/>
      <c r="DA54" s="285"/>
      <c r="DB54" s="285"/>
      <c r="DC54" s="285"/>
      <c r="DD54" s="286"/>
    </row>
    <row r="55" spans="1:108" s="48" customFormat="1" ht="19.5" customHeight="1" x14ac:dyDescent="0.2">
      <c r="A55" s="47"/>
      <c r="B55" s="282" t="s">
        <v>155</v>
      </c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3"/>
      <c r="AW55" s="293">
        <f>'[1]Форма 2.3 10, 12г.'!BF44</f>
        <v>0</v>
      </c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6"/>
      <c r="BI55" s="293">
        <f t="shared" si="0"/>
        <v>0</v>
      </c>
      <c r="BJ55" s="285"/>
      <c r="BK55" s="285"/>
      <c r="BL55" s="285"/>
      <c r="BM55" s="285"/>
      <c r="BN55" s="285"/>
      <c r="BO55" s="285"/>
      <c r="BP55" s="285"/>
      <c r="BQ55" s="285"/>
      <c r="BR55" s="285"/>
      <c r="BS55" s="285"/>
      <c r="BT55" s="286"/>
      <c r="BU55" s="293">
        <f>BI55*(1+0.015)</f>
        <v>0</v>
      </c>
      <c r="BV55" s="285"/>
      <c r="BW55" s="285"/>
      <c r="BX55" s="285"/>
      <c r="BY55" s="285"/>
      <c r="BZ55" s="285"/>
      <c r="CA55" s="285"/>
      <c r="CB55" s="285"/>
      <c r="CC55" s="285"/>
      <c r="CD55" s="285"/>
      <c r="CE55" s="285"/>
      <c r="CF55" s="286"/>
      <c r="CG55" s="293">
        <f>BU55*(1+0.015)</f>
        <v>0</v>
      </c>
      <c r="CH55" s="285"/>
      <c r="CI55" s="285"/>
      <c r="CJ55" s="285"/>
      <c r="CK55" s="285"/>
      <c r="CL55" s="285"/>
      <c r="CM55" s="285"/>
      <c r="CN55" s="285"/>
      <c r="CO55" s="285"/>
      <c r="CP55" s="285"/>
      <c r="CQ55" s="285"/>
      <c r="CR55" s="62"/>
      <c r="CS55" s="284"/>
      <c r="CT55" s="285"/>
      <c r="CU55" s="285"/>
      <c r="CV55" s="285"/>
      <c r="CW55" s="285"/>
      <c r="CX55" s="285"/>
      <c r="CY55" s="285"/>
      <c r="CZ55" s="285"/>
      <c r="DA55" s="285"/>
      <c r="DB55" s="285"/>
      <c r="DC55" s="285"/>
      <c r="DD55" s="286"/>
    </row>
    <row r="56" spans="1:108" s="48" customFormat="1" ht="38.25" customHeight="1" x14ac:dyDescent="0.2">
      <c r="A56" s="47"/>
      <c r="B56" s="282" t="s">
        <v>156</v>
      </c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3"/>
      <c r="AW56" s="284">
        <f>0.1*'[1]Форма 6.1 12'!CR56+0.7*'[1]Форма 2.2 10, 12г.'!CR47+0.2*'[1]Форма 2.3 10, 12г.'!CR47</f>
        <v>1.01</v>
      </c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6"/>
      <c r="BI56" s="284">
        <f>AW56</f>
        <v>1.01</v>
      </c>
      <c r="BJ56" s="285"/>
      <c r="BK56" s="285"/>
      <c r="BL56" s="285"/>
      <c r="BM56" s="285"/>
      <c r="BN56" s="285"/>
      <c r="BO56" s="285"/>
      <c r="BP56" s="285"/>
      <c r="BQ56" s="285"/>
      <c r="BR56" s="285"/>
      <c r="BS56" s="285"/>
      <c r="BT56" s="286"/>
      <c r="BU56" s="284">
        <f>'[1]Форма 1.4'!DM16</f>
        <v>1.01</v>
      </c>
      <c r="BV56" s="285"/>
      <c r="BW56" s="285"/>
      <c r="BX56" s="285"/>
      <c r="BY56" s="285"/>
      <c r="BZ56" s="285"/>
      <c r="CA56" s="285"/>
      <c r="CB56" s="285"/>
      <c r="CC56" s="285"/>
      <c r="CD56" s="285"/>
      <c r="CE56" s="285"/>
      <c r="CF56" s="286"/>
      <c r="CG56" s="284">
        <f>'[1]Форма 1.4'!EB16</f>
        <v>1.01</v>
      </c>
      <c r="CH56" s="285"/>
      <c r="CI56" s="285"/>
      <c r="CJ56" s="285"/>
      <c r="CK56" s="285"/>
      <c r="CL56" s="285"/>
      <c r="CM56" s="285"/>
      <c r="CN56" s="285"/>
      <c r="CO56" s="285"/>
      <c r="CP56" s="285"/>
      <c r="CQ56" s="285"/>
      <c r="CR56" s="286"/>
      <c r="CS56" s="284"/>
      <c r="CT56" s="285"/>
      <c r="CU56" s="285"/>
      <c r="CV56" s="285"/>
      <c r="CW56" s="285"/>
      <c r="CX56" s="285"/>
      <c r="CY56" s="285"/>
      <c r="CZ56" s="285"/>
      <c r="DA56" s="285"/>
      <c r="DB56" s="285"/>
      <c r="DC56" s="285"/>
      <c r="DD56" s="286"/>
    </row>
    <row r="57" spans="1:108" s="25" customFormat="1" ht="36.75" customHeight="1" x14ac:dyDescent="0.2">
      <c r="A57" s="50"/>
      <c r="B57" s="315" t="s">
        <v>157</v>
      </c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316"/>
      <c r="BA57" s="316"/>
      <c r="BB57" s="316"/>
      <c r="BC57" s="316"/>
      <c r="BD57" s="316"/>
      <c r="BE57" s="316"/>
      <c r="BF57" s="316"/>
      <c r="BG57" s="316"/>
      <c r="BH57" s="316"/>
      <c r="BI57" s="316"/>
      <c r="BJ57" s="316"/>
      <c r="BK57" s="316"/>
      <c r="BL57" s="316"/>
      <c r="BM57" s="316"/>
      <c r="BN57" s="316"/>
      <c r="BO57" s="316"/>
      <c r="BP57" s="316"/>
      <c r="BQ57" s="316"/>
      <c r="BR57" s="316"/>
      <c r="BS57" s="316"/>
      <c r="BT57" s="316"/>
      <c r="BU57" s="316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16"/>
      <c r="CG57" s="316"/>
      <c r="CH57" s="316"/>
      <c r="CI57" s="316"/>
      <c r="CJ57" s="316"/>
      <c r="CK57" s="316"/>
      <c r="CL57" s="316"/>
      <c r="CM57" s="316"/>
      <c r="CN57" s="316"/>
      <c r="CO57" s="316"/>
      <c r="CP57" s="316"/>
      <c r="CQ57" s="316"/>
      <c r="CR57" s="316"/>
      <c r="CS57" s="316"/>
      <c r="CT57" s="316"/>
      <c r="CU57" s="316"/>
      <c r="CV57" s="316"/>
      <c r="CW57" s="316"/>
      <c r="CX57" s="316"/>
      <c r="CY57" s="316"/>
      <c r="CZ57" s="316"/>
      <c r="DA57" s="316"/>
      <c r="DB57" s="316"/>
      <c r="DC57" s="316"/>
      <c r="DD57" s="51"/>
    </row>
    <row r="58" spans="1:108" s="25" customFormat="1" ht="24.75" customHeight="1" x14ac:dyDescent="0.2">
      <c r="A58" s="52"/>
      <c r="B58" s="317" t="s">
        <v>189</v>
      </c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53"/>
    </row>
    <row r="59" spans="1:108" s="48" customFormat="1" ht="16.5" customHeight="1" x14ac:dyDescent="0.2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</row>
    <row r="61" spans="1:108" x14ac:dyDescent="0.25">
      <c r="F61" s="188" t="str">
        <f>'Форма 1.1'!L30</f>
        <v>Директор</v>
      </c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U61" s="188" t="str">
        <f>'Форма 1.1'!BX30</f>
        <v>А.В. Меньшаков</v>
      </c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</row>
    <row r="62" spans="1:108" x14ac:dyDescent="0.25">
      <c r="F62" s="189" t="s">
        <v>16</v>
      </c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35"/>
      <c r="AU62" s="189" t="s">
        <v>17</v>
      </c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35"/>
      <c r="CE62" s="189" t="s">
        <v>18</v>
      </c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</row>
  </sheetData>
  <mergeCells count="294">
    <mergeCell ref="B57:DC57"/>
    <mergeCell ref="B58:DC58"/>
    <mergeCell ref="F61:AS61"/>
    <mergeCell ref="AU61:CC61"/>
    <mergeCell ref="CE61:CY61"/>
    <mergeCell ref="F62:AS62"/>
    <mergeCell ref="AU62:CC62"/>
    <mergeCell ref="CE62:CY62"/>
    <mergeCell ref="B56:AV56"/>
    <mergeCell ref="AW56:BH56"/>
    <mergeCell ref="BI56:BT56"/>
    <mergeCell ref="BU56:CF56"/>
    <mergeCell ref="CG56:CR56"/>
    <mergeCell ref="CS56:DD56"/>
    <mergeCell ref="CG40:CQ40"/>
    <mergeCell ref="CG43:CQ43"/>
    <mergeCell ref="CG44:CQ44"/>
    <mergeCell ref="CG45:CQ45"/>
    <mergeCell ref="CG46:CQ46"/>
    <mergeCell ref="CG47:CQ47"/>
    <mergeCell ref="CG48:CQ48"/>
    <mergeCell ref="CG49:CQ49"/>
    <mergeCell ref="CG50:CQ50"/>
    <mergeCell ref="B55:AV55"/>
    <mergeCell ref="AW55:BH55"/>
    <mergeCell ref="BI55:BT55"/>
    <mergeCell ref="BU55:CF55"/>
    <mergeCell ref="BI53:BT53"/>
    <mergeCell ref="BU53:CF53"/>
    <mergeCell ref="CS53:DD53"/>
    <mergeCell ref="CG53:CQ53"/>
    <mergeCell ref="B54:AV54"/>
    <mergeCell ref="AW54:BH54"/>
    <mergeCell ref="BI54:BT54"/>
    <mergeCell ref="BU54:CF54"/>
    <mergeCell ref="CS54:DD54"/>
    <mergeCell ref="CG54:CQ54"/>
    <mergeCell ref="CG55:CQ55"/>
    <mergeCell ref="CS55:DD55"/>
    <mergeCell ref="B52:AV52"/>
    <mergeCell ref="AW52:BH52"/>
    <mergeCell ref="BI52:BT52"/>
    <mergeCell ref="BU52:CF52"/>
    <mergeCell ref="CG52:CR52"/>
    <mergeCell ref="CS52:DD52"/>
    <mergeCell ref="B53:AV53"/>
    <mergeCell ref="AW53:BH53"/>
    <mergeCell ref="B50:AV50"/>
    <mergeCell ref="AW50:BH50"/>
    <mergeCell ref="BI50:BT50"/>
    <mergeCell ref="BU50:CF50"/>
    <mergeCell ref="CS50:DD50"/>
    <mergeCell ref="B51:AV51"/>
    <mergeCell ref="AW51:BH51"/>
    <mergeCell ref="BI51:BT51"/>
    <mergeCell ref="BU51:CF51"/>
    <mergeCell ref="CG51:CQ51"/>
    <mergeCell ref="CS51:DD51"/>
    <mergeCell ref="B49:AV49"/>
    <mergeCell ref="AW49:BH49"/>
    <mergeCell ref="BI49:BT49"/>
    <mergeCell ref="BU49:CF49"/>
    <mergeCell ref="CS49:DD49"/>
    <mergeCell ref="B48:AV48"/>
    <mergeCell ref="AW48:BH48"/>
    <mergeCell ref="BI48:BT48"/>
    <mergeCell ref="BU48:CF48"/>
    <mergeCell ref="CS48:DD48"/>
    <mergeCell ref="B47:AV47"/>
    <mergeCell ref="AW47:BH47"/>
    <mergeCell ref="BI47:BT47"/>
    <mergeCell ref="BU47:CF47"/>
    <mergeCell ref="CS47:DD47"/>
    <mergeCell ref="B46:AV46"/>
    <mergeCell ref="AW46:BH46"/>
    <mergeCell ref="BI46:BT46"/>
    <mergeCell ref="BU46:CF46"/>
    <mergeCell ref="CS46:DD46"/>
    <mergeCell ref="B45:AV45"/>
    <mergeCell ref="AW45:BH45"/>
    <mergeCell ref="BI45:BT45"/>
    <mergeCell ref="BU45:CF45"/>
    <mergeCell ref="CS45:DD45"/>
    <mergeCell ref="B44:AV44"/>
    <mergeCell ref="AW44:BH44"/>
    <mergeCell ref="BI44:BT44"/>
    <mergeCell ref="BU44:CF44"/>
    <mergeCell ref="CS44:DD44"/>
    <mergeCell ref="B43:AV43"/>
    <mergeCell ref="AW43:BH43"/>
    <mergeCell ref="BI43:BT43"/>
    <mergeCell ref="BU43:CF43"/>
    <mergeCell ref="CS43:DD43"/>
    <mergeCell ref="BU21:CF21"/>
    <mergeCell ref="BU22:CF22"/>
    <mergeCell ref="BU23:CF23"/>
    <mergeCell ref="BU24:CF24"/>
    <mergeCell ref="BU25:CF25"/>
    <mergeCell ref="CG22:CQ22"/>
    <mergeCell ref="CG23:CQ23"/>
    <mergeCell ref="B40:AV40"/>
    <mergeCell ref="AW40:BH40"/>
    <mergeCell ref="BI40:BT40"/>
    <mergeCell ref="BU40:CF40"/>
    <mergeCell ref="B38:AV38"/>
    <mergeCell ref="CS40:DD40"/>
    <mergeCell ref="B39:AV39"/>
    <mergeCell ref="AW39:BH39"/>
    <mergeCell ref="BI39:BT39"/>
    <mergeCell ref="BU39:CF39"/>
    <mergeCell ref="CG39:CR39"/>
    <mergeCell ref="CS39:DD39"/>
    <mergeCell ref="AW38:BH38"/>
    <mergeCell ref="BI38:BT38"/>
    <mergeCell ref="BU38:CF38"/>
    <mergeCell ref="BI36:BT36"/>
    <mergeCell ref="BU36:CF36"/>
    <mergeCell ref="CG38:CQ38"/>
    <mergeCell ref="CS36:DD36"/>
    <mergeCell ref="CG37:CQ37"/>
    <mergeCell ref="B37:AV37"/>
    <mergeCell ref="AW37:BH37"/>
    <mergeCell ref="BI37:BT37"/>
    <mergeCell ref="BU37:CF37"/>
    <mergeCell ref="CS37:DD37"/>
    <mergeCell ref="B36:AV36"/>
    <mergeCell ref="AW36:BH36"/>
    <mergeCell ref="CS38:DD38"/>
    <mergeCell ref="CG36:CQ36"/>
    <mergeCell ref="B35:AV35"/>
    <mergeCell ref="AW35:BH35"/>
    <mergeCell ref="BI35:BT35"/>
    <mergeCell ref="BU35:CF35"/>
    <mergeCell ref="B34:AV34"/>
    <mergeCell ref="AW34:BH34"/>
    <mergeCell ref="BI34:BT34"/>
    <mergeCell ref="BU34:CF34"/>
    <mergeCell ref="CS34:DD34"/>
    <mergeCell ref="CS35:DD35"/>
    <mergeCell ref="CG34:CQ34"/>
    <mergeCell ref="CG35:CQ35"/>
    <mergeCell ref="B33:AV33"/>
    <mergeCell ref="AW33:BH33"/>
    <mergeCell ref="BI33:BT33"/>
    <mergeCell ref="BU33:CF33"/>
    <mergeCell ref="CS33:DD33"/>
    <mergeCell ref="B32:AV32"/>
    <mergeCell ref="AW32:BH32"/>
    <mergeCell ref="BI32:BT32"/>
    <mergeCell ref="BU32:CF32"/>
    <mergeCell ref="CS32:DD32"/>
    <mergeCell ref="CG32:CQ32"/>
    <mergeCell ref="CG33:CQ33"/>
    <mergeCell ref="B31:AV31"/>
    <mergeCell ref="AW31:BH31"/>
    <mergeCell ref="BI31:BT31"/>
    <mergeCell ref="BU31:CF31"/>
    <mergeCell ref="CS31:DD31"/>
    <mergeCell ref="B30:AV30"/>
    <mergeCell ref="AW30:BH30"/>
    <mergeCell ref="BI30:BT30"/>
    <mergeCell ref="BU30:CF30"/>
    <mergeCell ref="CS30:DD30"/>
    <mergeCell ref="CG30:CQ30"/>
    <mergeCell ref="CG31:CQ31"/>
    <mergeCell ref="B29:AV29"/>
    <mergeCell ref="AW29:BH29"/>
    <mergeCell ref="BI29:BT29"/>
    <mergeCell ref="BU29:CF29"/>
    <mergeCell ref="CS29:DD29"/>
    <mergeCell ref="B28:AV28"/>
    <mergeCell ref="AW28:BH28"/>
    <mergeCell ref="BI28:BT28"/>
    <mergeCell ref="BU28:CF28"/>
    <mergeCell ref="CS28:DD28"/>
    <mergeCell ref="CG28:CQ28"/>
    <mergeCell ref="CG29:CQ29"/>
    <mergeCell ref="B27:AV27"/>
    <mergeCell ref="AW27:BH27"/>
    <mergeCell ref="BI27:BT27"/>
    <mergeCell ref="BU27:CF27"/>
    <mergeCell ref="CS27:DD27"/>
    <mergeCell ref="B26:AV26"/>
    <mergeCell ref="AW26:BH26"/>
    <mergeCell ref="BI26:BT26"/>
    <mergeCell ref="BU26:CF26"/>
    <mergeCell ref="CG26:CR26"/>
    <mergeCell ref="CS26:DD26"/>
    <mergeCell ref="CG27:CQ27"/>
    <mergeCell ref="B25:AV25"/>
    <mergeCell ref="AW25:BH25"/>
    <mergeCell ref="BI25:BT25"/>
    <mergeCell ref="CS25:DD25"/>
    <mergeCell ref="B24:AV24"/>
    <mergeCell ref="AW24:BH24"/>
    <mergeCell ref="BI24:BT24"/>
    <mergeCell ref="CS24:DD24"/>
    <mergeCell ref="CG24:CQ24"/>
    <mergeCell ref="CG25:CQ25"/>
    <mergeCell ref="B23:AV23"/>
    <mergeCell ref="AW23:BH23"/>
    <mergeCell ref="BI23:BT23"/>
    <mergeCell ref="CS23:DD23"/>
    <mergeCell ref="B22:AV22"/>
    <mergeCell ref="AW22:BH22"/>
    <mergeCell ref="BI22:BT22"/>
    <mergeCell ref="CS22:DD22"/>
    <mergeCell ref="B21:AV21"/>
    <mergeCell ref="AW21:BH21"/>
    <mergeCell ref="BI21:BT21"/>
    <mergeCell ref="CS21:DD21"/>
    <mergeCell ref="CG21:CQ21"/>
    <mergeCell ref="B20:AV20"/>
    <mergeCell ref="AW20:BH20"/>
    <mergeCell ref="BI20:BT20"/>
    <mergeCell ref="BU20:CF20"/>
    <mergeCell ref="CS20:DD20"/>
    <mergeCell ref="B19:AV19"/>
    <mergeCell ref="AW19:BH19"/>
    <mergeCell ref="BI19:BT19"/>
    <mergeCell ref="BU19:CF19"/>
    <mergeCell ref="CS19:DD19"/>
    <mergeCell ref="CG19:CQ19"/>
    <mergeCell ref="CG20:CQ20"/>
    <mergeCell ref="B18:AV18"/>
    <mergeCell ref="AW18:BH18"/>
    <mergeCell ref="BI18:BT18"/>
    <mergeCell ref="BU18:CF18"/>
    <mergeCell ref="CS18:DD18"/>
    <mergeCell ref="B17:AV17"/>
    <mergeCell ref="AW17:BH17"/>
    <mergeCell ref="BI17:BT17"/>
    <mergeCell ref="BU17:CF17"/>
    <mergeCell ref="CS17:DD17"/>
    <mergeCell ref="CG17:CQ17"/>
    <mergeCell ref="CG18:CQ18"/>
    <mergeCell ref="B16:AV16"/>
    <mergeCell ref="AW16:BH16"/>
    <mergeCell ref="BI16:BT16"/>
    <mergeCell ref="BU16:CF16"/>
    <mergeCell ref="CS16:DD16"/>
    <mergeCell ref="B15:AV15"/>
    <mergeCell ref="AW15:BH15"/>
    <mergeCell ref="BI15:BT15"/>
    <mergeCell ref="BU15:CF15"/>
    <mergeCell ref="CS15:DD15"/>
    <mergeCell ref="CG15:CQ15"/>
    <mergeCell ref="CG16:CQ16"/>
    <mergeCell ref="BU13:CF13"/>
    <mergeCell ref="CS13:DD13"/>
    <mergeCell ref="B14:AV14"/>
    <mergeCell ref="AW14:BH14"/>
    <mergeCell ref="BI14:BT14"/>
    <mergeCell ref="BU14:CF14"/>
    <mergeCell ref="CS14:DD14"/>
    <mergeCell ref="B10:AV11"/>
    <mergeCell ref="AY10:BF10"/>
    <mergeCell ref="BK10:BR10"/>
    <mergeCell ref="B13:AV13"/>
    <mergeCell ref="AW13:BH13"/>
    <mergeCell ref="BI13:BT13"/>
    <mergeCell ref="B12:AV12"/>
    <mergeCell ref="AW12:BH12"/>
    <mergeCell ref="CG13:CQ13"/>
    <mergeCell ref="CG14:CQ14"/>
    <mergeCell ref="A3:DD3"/>
    <mergeCell ref="A4:DD4"/>
    <mergeCell ref="A5:DD5"/>
    <mergeCell ref="K6:CT6"/>
    <mergeCell ref="K7:CT7"/>
    <mergeCell ref="BI12:BT12"/>
    <mergeCell ref="BU12:CF12"/>
    <mergeCell ref="CG12:CR12"/>
    <mergeCell ref="CS12:DD12"/>
    <mergeCell ref="BW10:CD10"/>
    <mergeCell ref="A9:AV9"/>
    <mergeCell ref="AW9:DD9"/>
    <mergeCell ref="AY11:BF11"/>
    <mergeCell ref="BK11:BR11"/>
    <mergeCell ref="BW11:CD11"/>
    <mergeCell ref="CI11:CP11"/>
    <mergeCell ref="CU11:DB11"/>
    <mergeCell ref="CI10:CP10"/>
    <mergeCell ref="CU10:DB10"/>
    <mergeCell ref="B41:AV41"/>
    <mergeCell ref="AW41:BH41"/>
    <mergeCell ref="BI41:BT41"/>
    <mergeCell ref="BU41:CF41"/>
    <mergeCell ref="CG41:CQ41"/>
    <mergeCell ref="B42:AV42"/>
    <mergeCell ref="AW42:BH42"/>
    <mergeCell ref="BI42:BT42"/>
    <mergeCell ref="BU42:CF42"/>
    <mergeCell ref="CG42:CQ42"/>
  </mergeCells>
  <pageMargins left="0.78740157480314965" right="0.31496062992125984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2"/>
  <sheetViews>
    <sheetView view="pageBreakPreview" topLeftCell="A10" zoomScaleNormal="100" workbookViewId="0">
      <selection activeCell="BN14" sqref="BN14:DI14"/>
    </sheetView>
  </sheetViews>
  <sheetFormatPr defaultColWidth="0.85546875" defaultRowHeight="15" x14ac:dyDescent="0.25"/>
  <cols>
    <col min="1" max="16384" width="0.85546875" style="9"/>
  </cols>
  <sheetData>
    <row r="1" spans="1:161" s="1" customFormat="1" ht="11.25" customHeight="1" x14ac:dyDescent="0.2">
      <c r="DH1" s="1" t="s">
        <v>190</v>
      </c>
    </row>
    <row r="2" spans="1:161" s="1" customFormat="1" ht="11.25" customHeight="1" x14ac:dyDescent="0.2">
      <c r="DH2" s="1" t="s">
        <v>1</v>
      </c>
    </row>
    <row r="3" spans="1:161" s="1" customFormat="1" ht="11.25" customHeight="1" x14ac:dyDescent="0.2">
      <c r="DH3" s="1" t="s">
        <v>2</v>
      </c>
    </row>
    <row r="4" spans="1:161" s="1" customFormat="1" ht="11.25" customHeight="1" x14ac:dyDescent="0.2">
      <c r="DH4" s="1" t="s">
        <v>3</v>
      </c>
    </row>
    <row r="5" spans="1:161" s="1" customFormat="1" ht="11.25" customHeight="1" x14ac:dyDescent="0.2">
      <c r="DH5" s="1" t="s">
        <v>4</v>
      </c>
    </row>
    <row r="6" spans="1:161" s="1" customFormat="1" ht="11.25" customHeight="1" x14ac:dyDescent="0.2">
      <c r="DH6" s="1" t="s">
        <v>5</v>
      </c>
    </row>
    <row r="7" spans="1:161" s="2" customFormat="1" ht="13.5" customHeight="1" x14ac:dyDescent="0.25"/>
    <row r="8" spans="1:161" s="2" customFormat="1" ht="29.25" customHeight="1" x14ac:dyDescent="0.25">
      <c r="A8" s="319" t="s">
        <v>191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19"/>
      <c r="DR8" s="319"/>
      <c r="DS8" s="319"/>
      <c r="DT8" s="319"/>
      <c r="DU8" s="319"/>
      <c r="DV8" s="319"/>
      <c r="DW8" s="319"/>
      <c r="DX8" s="319"/>
      <c r="DY8" s="319"/>
      <c r="DZ8" s="319"/>
      <c r="EA8" s="319"/>
      <c r="EB8" s="319"/>
      <c r="EC8" s="319"/>
      <c r="ED8" s="319"/>
      <c r="EE8" s="319"/>
      <c r="EF8" s="319"/>
      <c r="EG8" s="319"/>
      <c r="EH8" s="319"/>
      <c r="EI8" s="319"/>
      <c r="EJ8" s="319"/>
      <c r="EK8" s="319"/>
      <c r="EL8" s="319"/>
      <c r="EM8" s="319"/>
      <c r="EN8" s="319"/>
      <c r="EO8" s="319"/>
      <c r="EP8" s="319"/>
      <c r="EQ8" s="319"/>
      <c r="ER8" s="319"/>
      <c r="ES8" s="319"/>
      <c r="ET8" s="319"/>
      <c r="EU8" s="319"/>
      <c r="EV8" s="319"/>
      <c r="EW8" s="319"/>
      <c r="EX8" s="319"/>
      <c r="EY8" s="319"/>
      <c r="EZ8" s="319"/>
      <c r="FA8" s="319"/>
      <c r="FB8" s="319"/>
      <c r="FC8" s="319"/>
      <c r="FD8" s="319"/>
      <c r="FE8" s="319"/>
    </row>
    <row r="9" spans="1:161" s="2" customFormat="1" ht="12.75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</row>
    <row r="10" spans="1:161" s="2" customFormat="1" x14ac:dyDescent="0.25">
      <c r="FE10" s="6"/>
    </row>
    <row r="11" spans="1:161" s="4" customFormat="1" ht="35.25" customHeight="1" x14ac:dyDescent="0.25">
      <c r="A11" s="185" t="s">
        <v>192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</row>
    <row r="12" spans="1:161" s="2" customFormat="1" ht="13.5" customHeight="1" x14ac:dyDescent="0.25"/>
    <row r="13" spans="1:161" s="2" customFormat="1" x14ac:dyDescent="0.25">
      <c r="A13" s="144" t="s">
        <v>12</v>
      </c>
      <c r="B13" s="144"/>
      <c r="C13" s="144"/>
      <c r="D13" s="144"/>
      <c r="E13" s="144"/>
      <c r="F13" s="144"/>
      <c r="G13" s="144"/>
      <c r="H13" s="168" t="s">
        <v>179</v>
      </c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69"/>
      <c r="BN13" s="145" t="s">
        <v>158</v>
      </c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6" t="s">
        <v>29</v>
      </c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8"/>
    </row>
    <row r="14" spans="1:161" s="2" customFormat="1" ht="30.75" customHeight="1" x14ac:dyDescent="0.25">
      <c r="A14" s="144">
        <v>1</v>
      </c>
      <c r="B14" s="144"/>
      <c r="C14" s="144"/>
      <c r="D14" s="144"/>
      <c r="E14" s="144"/>
      <c r="F14" s="144"/>
      <c r="G14" s="168"/>
      <c r="H14" s="58"/>
      <c r="I14" s="320" t="s">
        <v>25</v>
      </c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1"/>
      <c r="BN14" s="322" t="s">
        <v>159</v>
      </c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4">
        <f>'Форма 1.2'!CV10</f>
        <v>0.33723958333333331</v>
      </c>
      <c r="DK14" s="324"/>
      <c r="DL14" s="324"/>
      <c r="DM14" s="324"/>
      <c r="DN14" s="324"/>
      <c r="DO14" s="324"/>
      <c r="DP14" s="324"/>
      <c r="DQ14" s="324"/>
      <c r="DR14" s="324"/>
      <c r="DS14" s="324"/>
      <c r="DT14" s="324"/>
      <c r="DU14" s="324"/>
      <c r="DV14" s="324"/>
      <c r="DW14" s="324"/>
      <c r="DX14" s="324"/>
      <c r="DY14" s="324"/>
      <c r="DZ14" s="324"/>
      <c r="EA14" s="324"/>
      <c r="EB14" s="324"/>
      <c r="EC14" s="324"/>
      <c r="ED14" s="324"/>
      <c r="EE14" s="324"/>
      <c r="EF14" s="324"/>
      <c r="EG14" s="324"/>
      <c r="EH14" s="324"/>
      <c r="EI14" s="324"/>
      <c r="EJ14" s="324"/>
      <c r="EK14" s="324"/>
      <c r="EL14" s="324"/>
      <c r="EM14" s="324"/>
      <c r="EN14" s="324"/>
      <c r="EO14" s="324"/>
      <c r="EP14" s="324"/>
      <c r="EQ14" s="324"/>
      <c r="ER14" s="324"/>
      <c r="ES14" s="324"/>
      <c r="ET14" s="324"/>
      <c r="EU14" s="324"/>
      <c r="EV14" s="324"/>
      <c r="EW14" s="324"/>
      <c r="EX14" s="324"/>
      <c r="EY14" s="324"/>
      <c r="EZ14" s="324"/>
      <c r="FA14" s="324"/>
      <c r="FB14" s="324"/>
      <c r="FC14" s="324"/>
      <c r="FD14" s="324"/>
      <c r="FE14" s="324"/>
    </row>
    <row r="15" spans="1:161" s="2" customFormat="1" ht="45.75" customHeight="1" x14ac:dyDescent="0.25">
      <c r="A15" s="144">
        <v>2</v>
      </c>
      <c r="B15" s="144"/>
      <c r="C15" s="144"/>
      <c r="D15" s="144"/>
      <c r="E15" s="144"/>
      <c r="F15" s="144"/>
      <c r="G15" s="168"/>
      <c r="H15" s="58"/>
      <c r="I15" s="320" t="s">
        <v>160</v>
      </c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1"/>
      <c r="BN15" s="322" t="s">
        <v>193</v>
      </c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5" t="s">
        <v>36</v>
      </c>
      <c r="DK15" s="325"/>
      <c r="DL15" s="325"/>
      <c r="DM15" s="325"/>
      <c r="DN15" s="325"/>
      <c r="DO15" s="325"/>
      <c r="DP15" s="325"/>
      <c r="DQ15" s="325"/>
      <c r="DR15" s="325"/>
      <c r="DS15" s="325"/>
      <c r="DT15" s="325"/>
      <c r="DU15" s="325"/>
      <c r="DV15" s="325"/>
      <c r="DW15" s="325"/>
      <c r="DX15" s="325"/>
      <c r="DY15" s="325"/>
      <c r="DZ15" s="325"/>
      <c r="EA15" s="325"/>
      <c r="EB15" s="325"/>
      <c r="EC15" s="325"/>
      <c r="ED15" s="325"/>
      <c r="EE15" s="325"/>
      <c r="EF15" s="325"/>
      <c r="EG15" s="325"/>
      <c r="EH15" s="325"/>
      <c r="EI15" s="325"/>
      <c r="EJ15" s="325"/>
      <c r="EK15" s="325"/>
      <c r="EL15" s="325"/>
      <c r="EM15" s="325"/>
      <c r="EN15" s="325"/>
      <c r="EO15" s="325"/>
      <c r="EP15" s="325"/>
      <c r="EQ15" s="325"/>
      <c r="ER15" s="325"/>
      <c r="ES15" s="325"/>
      <c r="ET15" s="325"/>
      <c r="EU15" s="325"/>
      <c r="EV15" s="325"/>
      <c r="EW15" s="325"/>
      <c r="EX15" s="325"/>
      <c r="EY15" s="325"/>
      <c r="EZ15" s="325"/>
      <c r="FA15" s="325"/>
      <c r="FB15" s="325"/>
      <c r="FC15" s="325"/>
      <c r="FD15" s="325"/>
      <c r="FE15" s="325"/>
    </row>
    <row r="16" spans="1:161" s="2" customFormat="1" ht="30.75" customHeight="1" x14ac:dyDescent="0.25">
      <c r="A16" s="144">
        <v>3</v>
      </c>
      <c r="B16" s="144"/>
      <c r="C16" s="144"/>
      <c r="D16" s="144"/>
      <c r="E16" s="144"/>
      <c r="F16" s="144"/>
      <c r="G16" s="168"/>
      <c r="H16" s="58"/>
      <c r="I16" s="320" t="s">
        <v>161</v>
      </c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320"/>
      <c r="BI16" s="320"/>
      <c r="BJ16" s="320"/>
      <c r="BK16" s="320"/>
      <c r="BL16" s="320"/>
      <c r="BM16" s="321"/>
      <c r="BN16" s="322" t="s">
        <v>194</v>
      </c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5">
        <f>'Форма 1.4'!CI16</f>
        <v>1.02</v>
      </c>
      <c r="DK16" s="325"/>
      <c r="DL16" s="325"/>
      <c r="DM16" s="325"/>
      <c r="DN16" s="325"/>
      <c r="DO16" s="325"/>
      <c r="DP16" s="325"/>
      <c r="DQ16" s="325"/>
      <c r="DR16" s="325"/>
      <c r="DS16" s="325"/>
      <c r="DT16" s="325"/>
      <c r="DU16" s="325"/>
      <c r="DV16" s="325"/>
      <c r="DW16" s="325"/>
      <c r="DX16" s="325"/>
      <c r="DY16" s="325"/>
      <c r="DZ16" s="325"/>
      <c r="EA16" s="325"/>
      <c r="EB16" s="325"/>
      <c r="EC16" s="325"/>
      <c r="ED16" s="325"/>
      <c r="EE16" s="325"/>
      <c r="EF16" s="325"/>
      <c r="EG16" s="325"/>
      <c r="EH16" s="325"/>
      <c r="EI16" s="325"/>
      <c r="EJ16" s="325"/>
      <c r="EK16" s="325"/>
      <c r="EL16" s="325"/>
      <c r="EM16" s="325"/>
      <c r="EN16" s="325"/>
      <c r="EO16" s="325"/>
      <c r="EP16" s="325"/>
      <c r="EQ16" s="325"/>
      <c r="ER16" s="325"/>
      <c r="ES16" s="325"/>
      <c r="ET16" s="325"/>
      <c r="EU16" s="325"/>
      <c r="EV16" s="325"/>
      <c r="EW16" s="325"/>
      <c r="EX16" s="325"/>
      <c r="EY16" s="325"/>
      <c r="EZ16" s="325"/>
      <c r="FA16" s="325"/>
      <c r="FB16" s="325"/>
      <c r="FC16" s="325"/>
      <c r="FD16" s="325"/>
      <c r="FE16" s="325"/>
    </row>
    <row r="17" spans="1:161" s="2" customFormat="1" ht="18.75" customHeight="1" x14ac:dyDescent="0.25">
      <c r="A17" s="144">
        <v>4</v>
      </c>
      <c r="B17" s="144"/>
      <c r="C17" s="144"/>
      <c r="D17" s="144"/>
      <c r="E17" s="144"/>
      <c r="F17" s="144"/>
      <c r="G17" s="168"/>
      <c r="H17" s="58"/>
      <c r="I17" s="320" t="s">
        <v>162</v>
      </c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320"/>
      <c r="BI17" s="320"/>
      <c r="BJ17" s="320"/>
      <c r="BK17" s="320"/>
      <c r="BL17" s="320"/>
      <c r="BM17" s="321"/>
      <c r="BN17" s="322" t="s">
        <v>163</v>
      </c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4">
        <v>0.30559999999999998</v>
      </c>
      <c r="DK17" s="324"/>
      <c r="DL17" s="324"/>
      <c r="DM17" s="324"/>
      <c r="DN17" s="324"/>
      <c r="DO17" s="324"/>
      <c r="DP17" s="324"/>
      <c r="DQ17" s="324"/>
      <c r="DR17" s="324"/>
      <c r="DS17" s="324"/>
      <c r="DT17" s="324"/>
      <c r="DU17" s="324"/>
      <c r="DV17" s="324"/>
      <c r="DW17" s="324"/>
      <c r="DX17" s="324"/>
      <c r="DY17" s="324"/>
      <c r="DZ17" s="324"/>
      <c r="EA17" s="324"/>
      <c r="EB17" s="324"/>
      <c r="EC17" s="324"/>
      <c r="ED17" s="324"/>
      <c r="EE17" s="324"/>
      <c r="EF17" s="324"/>
      <c r="EG17" s="324"/>
      <c r="EH17" s="324"/>
      <c r="EI17" s="324"/>
      <c r="EJ17" s="324"/>
      <c r="EK17" s="324"/>
      <c r="EL17" s="324"/>
      <c r="EM17" s="324"/>
      <c r="EN17" s="324"/>
      <c r="EO17" s="324"/>
      <c r="EP17" s="324"/>
      <c r="EQ17" s="324"/>
      <c r="ER17" s="324"/>
      <c r="ES17" s="324"/>
      <c r="ET17" s="324"/>
      <c r="EU17" s="324"/>
      <c r="EV17" s="324"/>
      <c r="EW17" s="324"/>
      <c r="EX17" s="324"/>
      <c r="EY17" s="324"/>
      <c r="EZ17" s="324"/>
      <c r="FA17" s="324"/>
      <c r="FB17" s="324"/>
      <c r="FC17" s="324"/>
      <c r="FD17" s="324"/>
      <c r="FE17" s="324"/>
    </row>
    <row r="18" spans="1:161" s="2" customFormat="1" ht="18.75" customHeight="1" x14ac:dyDescent="0.25">
      <c r="A18" s="144">
        <v>5</v>
      </c>
      <c r="B18" s="144"/>
      <c r="C18" s="144"/>
      <c r="D18" s="144"/>
      <c r="E18" s="144"/>
      <c r="F18" s="144"/>
      <c r="G18" s="168"/>
      <c r="H18" s="58"/>
      <c r="I18" s="320" t="s">
        <v>164</v>
      </c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1"/>
      <c r="BN18" s="322" t="s">
        <v>163</v>
      </c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3"/>
      <c r="DH18" s="323"/>
      <c r="DI18" s="323"/>
      <c r="DJ18" s="144" t="s">
        <v>36</v>
      </c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</row>
    <row r="19" spans="1:161" s="2" customFormat="1" ht="18.75" customHeight="1" x14ac:dyDescent="0.25">
      <c r="A19" s="144">
        <v>6</v>
      </c>
      <c r="B19" s="144"/>
      <c r="C19" s="144"/>
      <c r="D19" s="144"/>
      <c r="E19" s="144"/>
      <c r="F19" s="144"/>
      <c r="G19" s="168"/>
      <c r="H19" s="58"/>
      <c r="I19" s="320" t="s">
        <v>165</v>
      </c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320"/>
      <c r="BH19" s="320"/>
      <c r="BI19" s="320"/>
      <c r="BJ19" s="320"/>
      <c r="BK19" s="320"/>
      <c r="BL19" s="320"/>
      <c r="BM19" s="321"/>
      <c r="BN19" s="322" t="s">
        <v>163</v>
      </c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3"/>
      <c r="DJ19" s="144">
        <v>1.01</v>
      </c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</row>
    <row r="20" spans="1:161" s="2" customFormat="1" ht="30.75" customHeight="1" x14ac:dyDescent="0.25">
      <c r="A20" s="144">
        <v>7</v>
      </c>
      <c r="B20" s="144"/>
      <c r="C20" s="144"/>
      <c r="D20" s="144"/>
      <c r="E20" s="144"/>
      <c r="F20" s="144"/>
      <c r="G20" s="168"/>
      <c r="H20" s="58"/>
      <c r="I20" s="320" t="s">
        <v>166</v>
      </c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0"/>
      <c r="BH20" s="320"/>
      <c r="BI20" s="320"/>
      <c r="BJ20" s="320"/>
      <c r="BK20" s="320"/>
      <c r="BL20" s="320"/>
      <c r="BM20" s="321"/>
      <c r="BN20" s="322" t="s">
        <v>195</v>
      </c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  <c r="DG20" s="323"/>
      <c r="DH20" s="323"/>
      <c r="DI20" s="323"/>
      <c r="DJ20" s="157">
        <f>IF(DJ17&lt;=DJ14*(1+0.35),0,-1)</f>
        <v>0</v>
      </c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9"/>
    </row>
    <row r="21" spans="1:161" s="2" customFormat="1" ht="60" customHeight="1" x14ac:dyDescent="0.25">
      <c r="A21" s="144">
        <v>8</v>
      </c>
      <c r="B21" s="144"/>
      <c r="C21" s="144"/>
      <c r="D21" s="144"/>
      <c r="E21" s="144"/>
      <c r="F21" s="144"/>
      <c r="G21" s="168"/>
      <c r="H21" s="58"/>
      <c r="I21" s="320" t="s">
        <v>167</v>
      </c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0"/>
      <c r="BG21" s="320"/>
      <c r="BH21" s="320"/>
      <c r="BI21" s="320"/>
      <c r="BJ21" s="320"/>
      <c r="BK21" s="320"/>
      <c r="BL21" s="320"/>
      <c r="BM21" s="321"/>
      <c r="BN21" s="322" t="s">
        <v>195</v>
      </c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144" t="s">
        <v>36</v>
      </c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</row>
    <row r="22" spans="1:161" s="2" customFormat="1" ht="45" customHeight="1" x14ac:dyDescent="0.25">
      <c r="A22" s="144">
        <v>9</v>
      </c>
      <c r="B22" s="144"/>
      <c r="C22" s="144"/>
      <c r="D22" s="144"/>
      <c r="E22" s="144"/>
      <c r="F22" s="144"/>
      <c r="G22" s="168"/>
      <c r="H22" s="58"/>
      <c r="I22" s="320" t="s">
        <v>168</v>
      </c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0"/>
      <c r="BD22" s="320"/>
      <c r="BE22" s="320"/>
      <c r="BF22" s="320"/>
      <c r="BG22" s="320"/>
      <c r="BH22" s="320"/>
      <c r="BI22" s="320"/>
      <c r="BJ22" s="320"/>
      <c r="BK22" s="320"/>
      <c r="BL22" s="320"/>
      <c r="BM22" s="321"/>
      <c r="BN22" s="322" t="s">
        <v>195</v>
      </c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168">
        <f>IF(DJ19&lt;=DJ16*(1+0.35),0,-1)</f>
        <v>0</v>
      </c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69"/>
    </row>
  </sheetData>
  <mergeCells count="42">
    <mergeCell ref="A22:G22"/>
    <mergeCell ref="I22:BM22"/>
    <mergeCell ref="BN22:DI22"/>
    <mergeCell ref="DJ22:FE22"/>
    <mergeCell ref="A20:G20"/>
    <mergeCell ref="I20:BM20"/>
    <mergeCell ref="BN20:DI20"/>
    <mergeCell ref="DJ20:FE20"/>
    <mergeCell ref="A21:G21"/>
    <mergeCell ref="I21:BM21"/>
    <mergeCell ref="BN21:DI21"/>
    <mergeCell ref="DJ21:FE21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8:FE8"/>
    <mergeCell ref="A11:FE11"/>
    <mergeCell ref="A13:G13"/>
    <mergeCell ref="H13:BM13"/>
    <mergeCell ref="BN13:DI13"/>
    <mergeCell ref="DJ13:FE13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2"/>
  <sheetViews>
    <sheetView view="pageBreakPreview" topLeftCell="A3" zoomScaleNormal="100" workbookViewId="0">
      <selection activeCell="CI6" sqref="CI6:DG6"/>
    </sheetView>
  </sheetViews>
  <sheetFormatPr defaultColWidth="0.85546875" defaultRowHeight="15" x14ac:dyDescent="0.25"/>
  <cols>
    <col min="1" max="16384" width="0.85546875" style="9"/>
  </cols>
  <sheetData>
    <row r="1" spans="1:114" s="2" customFormat="1" ht="3" customHeight="1" x14ac:dyDescent="0.25"/>
    <row r="2" spans="1:114" s="4" customFormat="1" ht="35.25" customHeight="1" x14ac:dyDescent="0.25">
      <c r="A2" s="185" t="s">
        <v>196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</row>
    <row r="3" spans="1:114" s="2" customFormat="1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</row>
    <row r="4" spans="1:114" s="2" customFormat="1" ht="45.75" customHeight="1" x14ac:dyDescent="0.25">
      <c r="A4" s="168" t="s">
        <v>169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69"/>
      <c r="BL4" s="145" t="s">
        <v>158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4" t="s">
        <v>29</v>
      </c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</row>
    <row r="5" spans="1:114" s="2" customFormat="1" ht="45.75" customHeight="1" x14ac:dyDescent="0.25">
      <c r="A5" s="60"/>
      <c r="B5" s="320" t="s">
        <v>170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1"/>
      <c r="BL5" s="326" t="s">
        <v>36</v>
      </c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145">
        <v>0.65</v>
      </c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</row>
    <row r="6" spans="1:114" s="2" customFormat="1" ht="30.75" customHeight="1" x14ac:dyDescent="0.25">
      <c r="A6" s="20"/>
      <c r="B6" s="320" t="s">
        <v>171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1"/>
      <c r="BL6" s="326" t="s">
        <v>36</v>
      </c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144">
        <f>1-CI5</f>
        <v>0.35</v>
      </c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</row>
    <row r="7" spans="1:114" s="2" customFormat="1" ht="30.75" customHeight="1" x14ac:dyDescent="0.25">
      <c r="A7" s="61"/>
      <c r="B7" s="320" t="s">
        <v>172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1"/>
      <c r="BL7" s="326" t="s">
        <v>197</v>
      </c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144">
        <f>'Форма 7.1'!DJ20</f>
        <v>0</v>
      </c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</row>
    <row r="8" spans="1:114" s="2" customFormat="1" ht="30.75" customHeight="1" x14ac:dyDescent="0.25">
      <c r="A8" s="61"/>
      <c r="B8" s="320" t="s">
        <v>173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1"/>
      <c r="BL8" s="326" t="s">
        <v>197</v>
      </c>
      <c r="BM8" s="326"/>
      <c r="BN8" s="326"/>
      <c r="BO8" s="326"/>
      <c r="BP8" s="326"/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144">
        <f>'Форма 7.1'!DJ22</f>
        <v>0</v>
      </c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</row>
    <row r="9" spans="1:114" s="2" customFormat="1" ht="30.75" customHeight="1" x14ac:dyDescent="0.25">
      <c r="A9" s="61"/>
      <c r="B9" s="320" t="s">
        <v>174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1"/>
      <c r="BL9" s="326" t="s">
        <v>198</v>
      </c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144">
        <f>CI5*CI7+CI6*CI8</f>
        <v>0</v>
      </c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</row>
    <row r="10" spans="1:114" s="2" customFormat="1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</row>
    <row r="11" spans="1:114" x14ac:dyDescent="0.25">
      <c r="D11" s="128" t="str">
        <f>'Форма 1.1'!L30</f>
        <v>Директор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T11" s="128" t="str">
        <f>'Форма 1.1'!BX30</f>
        <v>А.В. Меньшаков</v>
      </c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</row>
    <row r="12" spans="1:114" x14ac:dyDescent="0.25">
      <c r="D12" s="124" t="s">
        <v>16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T12" s="124" t="s">
        <v>17</v>
      </c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I12" s="124" t="s">
        <v>18</v>
      </c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</row>
    <row r="16" spans="1:114" x14ac:dyDescent="0.25">
      <c r="DJ16" s="9">
        <f>'[1]Форма 1.4'!CI16</f>
        <v>1.01</v>
      </c>
    </row>
    <row r="18" spans="114:114" x14ac:dyDescent="0.25">
      <c r="DJ18" s="9" t="s">
        <v>36</v>
      </c>
    </row>
    <row r="19" spans="114:114" x14ac:dyDescent="0.25">
      <c r="DJ19" s="9">
        <f>DJ16</f>
        <v>1.01</v>
      </c>
    </row>
    <row r="20" spans="114:114" x14ac:dyDescent="0.25">
      <c r="DJ20" s="9">
        <f>IF(DJ17&lt;=DJ14*(1+0.35),0,-1)</f>
        <v>0</v>
      </c>
    </row>
    <row r="21" spans="114:114" x14ac:dyDescent="0.25">
      <c r="DJ21" s="9">
        <v>0</v>
      </c>
    </row>
    <row r="22" spans="114:114" x14ac:dyDescent="0.25">
      <c r="DJ22" s="9">
        <f>IF(DJ19&lt;=DJ16*(1+0.35),0,-1)</f>
        <v>0</v>
      </c>
    </row>
  </sheetData>
  <mergeCells count="25">
    <mergeCell ref="D11:AR11"/>
    <mergeCell ref="AT11:CG11"/>
    <mergeCell ref="CI11:DD11"/>
    <mergeCell ref="D12:AR12"/>
    <mergeCell ref="AT12:CG12"/>
    <mergeCell ref="CI12:DD12"/>
    <mergeCell ref="B8:BK8"/>
    <mergeCell ref="BL8:CH8"/>
    <mergeCell ref="CI8:DG8"/>
    <mergeCell ref="B9:BK9"/>
    <mergeCell ref="BL9:CH9"/>
    <mergeCell ref="CI9:DG9"/>
    <mergeCell ref="B6:BK6"/>
    <mergeCell ref="BL6:CH6"/>
    <mergeCell ref="CI6:DG6"/>
    <mergeCell ref="B7:BK7"/>
    <mergeCell ref="BL7:CH7"/>
    <mergeCell ref="CI7:DG7"/>
    <mergeCell ref="A2:DG2"/>
    <mergeCell ref="A4:BK4"/>
    <mergeCell ref="BL4:CH4"/>
    <mergeCell ref="CI4:DG4"/>
    <mergeCell ref="B5:BK5"/>
    <mergeCell ref="BL5:CH5"/>
    <mergeCell ref="CI5:DG5"/>
  </mergeCells>
  <pageMargins left="2.1653543307086616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Форма 1.1</vt:lpstr>
      <vt:lpstr>Форма 1.2</vt:lpstr>
      <vt:lpstr>Форма 1.4</vt:lpstr>
      <vt:lpstr>Форма 6.1</vt:lpstr>
      <vt:lpstr>Форма 6.2</vt:lpstr>
      <vt:lpstr>Форма 6.3</vt:lpstr>
      <vt:lpstr>Форма 6.4</vt:lpstr>
      <vt:lpstr>Форма 7.1</vt:lpstr>
      <vt:lpstr>Форма 7.2</vt:lpstr>
      <vt:lpstr>Форма 8.1</vt:lpstr>
      <vt:lpstr>Форма 8.2</vt:lpstr>
      <vt:lpstr>Форма 8.3</vt:lpstr>
      <vt:lpstr>'Форма 6.1'!Заголовки_для_печати</vt:lpstr>
      <vt:lpstr>'Форма 6.2'!Заголовки_для_печати</vt:lpstr>
      <vt:lpstr>'Форма 6.3'!Заголовки_для_печати</vt:lpstr>
      <vt:lpstr>'Форма 1.1'!Область_печати</vt:lpstr>
      <vt:lpstr>'Форма 1.2'!Область_печати</vt:lpstr>
      <vt:lpstr>'Форма 1.4'!Область_печати</vt:lpstr>
      <vt:lpstr>'Форма 6.1'!Область_печати</vt:lpstr>
      <vt:lpstr>'Форма 6.2'!Область_печати</vt:lpstr>
      <vt:lpstr>'Форма 6.3'!Область_печати</vt:lpstr>
      <vt:lpstr>'Форма 6.4'!Область_печати</vt:lpstr>
      <vt:lpstr>'Форма 7.1'!Область_печати</vt:lpstr>
      <vt:lpstr>'Форма 7.2'!Область_печати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User</cp:lastModifiedBy>
  <cp:lastPrinted>2015-03-30T05:39:40Z</cp:lastPrinted>
  <dcterms:created xsi:type="dcterms:W3CDTF">2011-09-19T03:03:04Z</dcterms:created>
  <dcterms:modified xsi:type="dcterms:W3CDTF">2015-03-31T09:56:35Z</dcterms:modified>
</cp:coreProperties>
</file>